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user/Desktop/Прайсы /"/>
    </mc:Choice>
  </mc:AlternateContent>
  <xr:revisionPtr revIDLastSave="0" documentId="13_ncr:1_{7DD810A9-7C89-0146-821E-DFF3CA5E7D48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КП" sheetId="1" r:id="rId1"/>
    <sheet name="Прайс-лист" sheetId="2" state="hidden" r:id="rId2"/>
    <sheet name="Источники_цен" sheetId="3" state="hidden" r:id="rId3"/>
    <sheet name="Контроль_CNY" sheetId="4" state="hidden" r:id="rId4"/>
    <sheet name="Рынок_Китая" sheetId="5" state="hidden" r:id="rId5"/>
    <sheet name="Сценарии" sheetId="6" state="hidden" r:id="rId6"/>
    <sheet name="Источники_web" sheetId="7" state="hidden" r:id="rId7"/>
    <sheet name="Китай_vs_Россия" sheetId="8" state="hidden" r:id="rId8"/>
  </sheets>
  <definedNames>
    <definedName name="_xlnm._FilterDatabase" localSheetId="2" hidden="1">Источники_цен!$A$1:$G$33</definedName>
    <definedName name="_xlnm._FilterDatabase" localSheetId="6" hidden="1">Источники_web!$A$1:$D$5</definedName>
    <definedName name="_xlnm._FilterDatabase" localSheetId="7" hidden="1">Китай_vs_Россия!$A$1:$H$58</definedName>
    <definedName name="_xlnm._FilterDatabase" localSheetId="3" hidden="1">Контроль_CNY!$A$1:$C$14</definedName>
    <definedName name="_xlnm._FilterDatabase" localSheetId="1" hidden="1">'Прайс-лист'!$A$1:$H$257</definedName>
    <definedName name="_xlnm._FilterDatabase" localSheetId="4" hidden="1">Рынок_Китая!$A$1:$F$12</definedName>
    <definedName name="_xlnm._FilterDatabase" localSheetId="5" hidden="1">Сценарии!$A$1:$D$5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3" i="2" l="1"/>
  <c r="C252" i="2"/>
  <c r="C251" i="2"/>
  <c r="C250" i="2"/>
  <c r="E245" i="2"/>
  <c r="C245" i="2" s="1"/>
  <c r="E244" i="2"/>
  <c r="C244" i="2" s="1"/>
  <c r="C243" i="2"/>
  <c r="C242" i="2"/>
  <c r="C241" i="2"/>
  <c r="C240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157" i="2"/>
  <c r="C105" i="1" s="1"/>
  <c r="F105" i="1" s="1"/>
  <c r="C156" i="2"/>
  <c r="C104" i="1" s="1"/>
  <c r="F104" i="1" s="1"/>
  <c r="C155" i="2"/>
  <c r="C103" i="1" s="1"/>
  <c r="F103" i="1" s="1"/>
  <c r="C111" i="2"/>
  <c r="C99" i="1" s="1"/>
  <c r="F99" i="1" s="1"/>
  <c r="C109" i="2"/>
  <c r="C97" i="1" s="1"/>
  <c r="F97" i="1" s="1"/>
  <c r="C108" i="2"/>
  <c r="C96" i="1" s="1"/>
  <c r="F96" i="1" s="1"/>
  <c r="C107" i="2"/>
  <c r="C95" i="1" s="1"/>
  <c r="F95" i="1" s="1"/>
  <c r="C106" i="2"/>
  <c r="C94" i="1" s="1"/>
  <c r="F94" i="1" s="1"/>
  <c r="C105" i="2"/>
  <c r="C93" i="1" s="1"/>
  <c r="F93" i="1" s="1"/>
  <c r="C104" i="2"/>
  <c r="C92" i="1" s="1"/>
  <c r="F92" i="1" s="1"/>
  <c r="C103" i="2"/>
  <c r="C91" i="1" s="1"/>
  <c r="F91" i="1" s="1"/>
  <c r="C102" i="2"/>
  <c r="C90" i="1" s="1"/>
  <c r="F90" i="1" s="1"/>
  <c r="C101" i="2"/>
  <c r="C89" i="1" s="1"/>
  <c r="F89" i="1" s="1"/>
  <c r="C100" i="2"/>
  <c r="C88" i="1" s="1"/>
  <c r="F88" i="1" s="1"/>
  <c r="C99" i="2"/>
  <c r="C87" i="1" s="1"/>
  <c r="F87" i="1" s="1"/>
  <c r="E90" i="2"/>
  <c r="C90" i="2"/>
  <c r="E89" i="2"/>
  <c r="C89" i="2"/>
  <c r="E88" i="2"/>
  <c r="C88" i="2"/>
  <c r="F77" i="2"/>
  <c r="F68" i="2"/>
  <c r="F59" i="2"/>
  <c r="F47" i="2"/>
  <c r="F36" i="2"/>
  <c r="F22" i="2"/>
  <c r="E18" i="2"/>
  <c r="C18" i="2"/>
  <c r="C9" i="1" s="1"/>
  <c r="F9" i="1" s="1"/>
  <c r="E17" i="2"/>
  <c r="C17" i="2"/>
  <c r="C8" i="1" s="1"/>
  <c r="F8" i="1" s="1"/>
  <c r="E152" i="1"/>
  <c r="D128" i="1"/>
  <c r="C128" i="1"/>
  <c r="F128" i="1" s="1"/>
  <c r="D127" i="1"/>
  <c r="C127" i="1"/>
  <c r="F127" i="1" s="1"/>
  <c r="D126" i="1"/>
  <c r="C126" i="1"/>
  <c r="F126" i="1" s="1"/>
  <c r="D125" i="1"/>
  <c r="C125" i="1"/>
  <c r="F125" i="1" s="1"/>
  <c r="D124" i="1"/>
  <c r="C124" i="1"/>
  <c r="F124" i="1" s="1"/>
  <c r="D123" i="1"/>
  <c r="C123" i="1"/>
  <c r="F123" i="1" s="1"/>
  <c r="D122" i="1"/>
  <c r="C122" i="1"/>
  <c r="F122" i="1" s="1"/>
  <c r="D121" i="1"/>
  <c r="C121" i="1"/>
  <c r="F121" i="1" s="1"/>
  <c r="D120" i="1"/>
  <c r="C120" i="1"/>
  <c r="F120" i="1" s="1"/>
  <c r="D119" i="1"/>
  <c r="C119" i="1"/>
  <c r="F119" i="1" s="1"/>
  <c r="D118" i="1"/>
  <c r="C118" i="1"/>
  <c r="F118" i="1" s="1"/>
  <c r="D117" i="1"/>
  <c r="C117" i="1"/>
  <c r="F117" i="1" s="1"/>
  <c r="D116" i="1"/>
  <c r="C116" i="1"/>
  <c r="F116" i="1" s="1"/>
  <c r="D115" i="1"/>
  <c r="C115" i="1"/>
  <c r="F115" i="1" s="1"/>
  <c r="D114" i="1"/>
  <c r="C114" i="1"/>
  <c r="F114" i="1" s="1"/>
  <c r="F152" i="1" s="1"/>
  <c r="D113" i="1"/>
  <c r="C113" i="1"/>
  <c r="F113" i="1" s="1"/>
  <c r="D112" i="1"/>
  <c r="C112" i="1"/>
  <c r="F112" i="1" s="1"/>
  <c r="D111" i="1"/>
  <c r="C111" i="1"/>
  <c r="F111" i="1" s="1"/>
  <c r="D110" i="1"/>
  <c r="C110" i="1"/>
  <c r="F110" i="1" s="1"/>
  <c r="D106" i="1"/>
  <c r="C106" i="1"/>
  <c r="F106" i="1" s="1"/>
  <c r="D105" i="1"/>
  <c r="D104" i="1"/>
  <c r="D103" i="1"/>
  <c r="D99" i="1"/>
  <c r="D98" i="1"/>
  <c r="C98" i="1"/>
  <c r="D97" i="1"/>
  <c r="D96" i="1"/>
  <c r="D95" i="1"/>
  <c r="D94" i="1"/>
  <c r="D93" i="1"/>
  <c r="D92" i="1"/>
  <c r="D91" i="1"/>
  <c r="D90" i="1"/>
  <c r="D89" i="1"/>
  <c r="D88" i="1"/>
  <c r="D87" i="1"/>
  <c r="D84" i="1"/>
  <c r="C84" i="1"/>
  <c r="D83" i="1"/>
  <c r="C83" i="1"/>
  <c r="F83" i="1" s="1"/>
  <c r="D82" i="1"/>
  <c r="C82" i="1"/>
  <c r="F82" i="1" s="1"/>
  <c r="D81" i="1"/>
  <c r="C81" i="1"/>
  <c r="F81" i="1" s="1"/>
  <c r="D80" i="1"/>
  <c r="C80" i="1"/>
  <c r="F80" i="1" s="1"/>
  <c r="D79" i="1"/>
  <c r="C79" i="1"/>
  <c r="F79" i="1" s="1"/>
  <c r="D78" i="1"/>
  <c r="C78" i="1"/>
  <c r="F78" i="1" s="1"/>
  <c r="D77" i="1"/>
  <c r="C77" i="1"/>
  <c r="F77" i="1" s="1"/>
  <c r="D75" i="1"/>
  <c r="C75" i="1"/>
  <c r="F75" i="1" s="1"/>
  <c r="D74" i="1"/>
  <c r="C74" i="1"/>
  <c r="F74" i="1" s="1"/>
  <c r="D73" i="1"/>
  <c r="C73" i="1"/>
  <c r="F73" i="1" s="1"/>
  <c r="D72" i="1"/>
  <c r="C72" i="1"/>
  <c r="F72" i="1" s="1"/>
  <c r="D71" i="1"/>
  <c r="C71" i="1"/>
  <c r="F71" i="1" s="1"/>
  <c r="D70" i="1"/>
  <c r="C70" i="1"/>
  <c r="F70" i="1" s="1"/>
  <c r="D69" i="1"/>
  <c r="C69" i="1"/>
  <c r="F69" i="1" s="1"/>
  <c r="D66" i="1"/>
  <c r="C66" i="1"/>
  <c r="F66" i="1" s="1"/>
  <c r="D65" i="1"/>
  <c r="C65" i="1"/>
  <c r="F65" i="1" s="1"/>
  <c r="D64" i="1"/>
  <c r="C64" i="1"/>
  <c r="F64" i="1" s="1"/>
  <c r="D63" i="1"/>
  <c r="C63" i="1"/>
  <c r="F63" i="1" s="1"/>
  <c r="D62" i="1"/>
  <c r="C62" i="1"/>
  <c r="F62" i="1" s="1"/>
  <c r="D61" i="1"/>
  <c r="C61" i="1"/>
  <c r="F61" i="1" s="1"/>
  <c r="D60" i="1"/>
  <c r="C60" i="1"/>
  <c r="F60" i="1" s="1"/>
  <c r="D57" i="1"/>
  <c r="C57" i="1"/>
  <c r="F57" i="1" s="1"/>
  <c r="D56" i="1"/>
  <c r="C56" i="1"/>
  <c r="F56" i="1" s="1"/>
  <c r="D55" i="1"/>
  <c r="C55" i="1"/>
  <c r="F55" i="1" s="1"/>
  <c r="D54" i="1"/>
  <c r="C54" i="1"/>
  <c r="F54" i="1" s="1"/>
  <c r="D53" i="1"/>
  <c r="C53" i="1"/>
  <c r="F53" i="1" s="1"/>
  <c r="D52" i="1"/>
  <c r="C52" i="1"/>
  <c r="F52" i="1" s="1"/>
  <c r="D51" i="1"/>
  <c r="C51" i="1"/>
  <c r="F51" i="1" s="1"/>
  <c r="D49" i="1"/>
  <c r="C49" i="1"/>
  <c r="F49" i="1" s="1"/>
  <c r="D48" i="1"/>
  <c r="C48" i="1"/>
  <c r="F48" i="1" s="1"/>
  <c r="D47" i="1"/>
  <c r="C47" i="1"/>
  <c r="F47" i="1" s="1"/>
  <c r="D45" i="1"/>
  <c r="C45" i="1"/>
  <c r="F45" i="1" s="1"/>
  <c r="D44" i="1"/>
  <c r="C44" i="1"/>
  <c r="F44" i="1" s="1"/>
  <c r="D43" i="1"/>
  <c r="C43" i="1"/>
  <c r="F43" i="1" s="1"/>
  <c r="D42" i="1"/>
  <c r="C42" i="1"/>
  <c r="F42" i="1" s="1"/>
  <c r="D41" i="1"/>
  <c r="C41" i="1"/>
  <c r="F41" i="1" s="1"/>
  <c r="D40" i="1"/>
  <c r="C40" i="1"/>
  <c r="F40" i="1" s="1"/>
  <c r="D39" i="1"/>
  <c r="C39" i="1"/>
  <c r="F39" i="1" s="1"/>
  <c r="D37" i="1"/>
  <c r="C37" i="1"/>
  <c r="F37" i="1" s="1"/>
  <c r="D36" i="1"/>
  <c r="C36" i="1"/>
  <c r="F36" i="1" s="1"/>
  <c r="D34" i="1"/>
  <c r="C34" i="1"/>
  <c r="F34" i="1" s="1"/>
  <c r="D33" i="1"/>
  <c r="C33" i="1"/>
  <c r="F33" i="1" s="1"/>
  <c r="D32" i="1"/>
  <c r="C32" i="1"/>
  <c r="F32" i="1" s="1"/>
  <c r="D31" i="1"/>
  <c r="C31" i="1"/>
  <c r="F31" i="1" s="1"/>
  <c r="D30" i="1"/>
  <c r="C30" i="1"/>
  <c r="F30" i="1" s="1"/>
  <c r="D29" i="1"/>
  <c r="C29" i="1"/>
  <c r="F29" i="1" s="1"/>
  <c r="D28" i="1"/>
  <c r="C28" i="1"/>
  <c r="F28" i="1" s="1"/>
  <c r="D26" i="1"/>
  <c r="C26" i="1"/>
  <c r="F26" i="1" s="1"/>
  <c r="D25" i="1"/>
  <c r="C25" i="1"/>
  <c r="F25" i="1" s="1"/>
  <c r="D24" i="1"/>
  <c r="C24" i="1"/>
  <c r="F24" i="1" s="1"/>
  <c r="D23" i="1"/>
  <c r="C23" i="1"/>
  <c r="F23" i="1" s="1"/>
  <c r="D22" i="1"/>
  <c r="C22" i="1"/>
  <c r="F22" i="1" s="1"/>
  <c r="D20" i="1"/>
  <c r="C20" i="1"/>
  <c r="F20" i="1" s="1"/>
  <c r="D19" i="1"/>
  <c r="C19" i="1"/>
  <c r="F19" i="1" s="1"/>
  <c r="D18" i="1"/>
  <c r="C18" i="1"/>
  <c r="F18" i="1" s="1"/>
  <c r="D17" i="1"/>
  <c r="C17" i="1"/>
  <c r="F17" i="1" s="1"/>
  <c r="D16" i="1"/>
  <c r="C16" i="1"/>
  <c r="F16" i="1" s="1"/>
  <c r="D15" i="1"/>
  <c r="C15" i="1"/>
  <c r="F15" i="1" s="1"/>
  <c r="D14" i="1"/>
  <c r="C14" i="1"/>
  <c r="F14" i="1" s="1"/>
  <c r="D12" i="1"/>
  <c r="C12" i="1"/>
  <c r="F12" i="1" s="1"/>
  <c r="D11" i="1"/>
  <c r="C11" i="1"/>
  <c r="F11" i="1" s="1"/>
  <c r="D10" i="1"/>
  <c r="C10" i="1"/>
  <c r="F10" i="1" s="1"/>
  <c r="D9" i="1"/>
  <c r="D8" i="1"/>
  <c r="F107" i="1" l="1"/>
  <c r="F129" i="1"/>
  <c r="F85" i="1"/>
  <c r="F100" i="1"/>
  <c r="F130" i="1" l="1"/>
  <c r="E130" i="1" l="1"/>
  <c r="F15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F94" authorId="0" shapeId="0" xr:uid="{00000000-0006-0000-0100-000001000000}">
      <text>
        <r>
          <rPr>
            <sz val="10"/>
            <color rgb="FF000000"/>
            <rFont val="Arial"/>
            <family val="2"/>
            <scheme val="minor"/>
          </rPr>
          <t>======
ID#AAAB8oKdiZ4
OpenClaw    (2026-06-01 03:22:27)
Ручная строка: менеджер обязан описать действие в комментарии КП.</t>
        </r>
      </text>
    </comment>
    <comment ref="D102" authorId="0" shapeId="0" xr:uid="{00000000-0006-0000-0100-000002000000}">
      <text>
        <r>
          <rPr>
            <sz val="10"/>
            <color rgb="FF000000"/>
            <rFont val="Arial"/>
            <family val="2"/>
            <scheme val="minor"/>
          </rPr>
          <t>======
ID#AAAB8oKdiZc
OpenClaw    (2026-06-01 03:22:27)
Цена за всю партию в указанном диапазоне, не за одну паллету/короб.</t>
        </r>
      </text>
    </comment>
    <comment ref="D103" authorId="0" shapeId="0" xr:uid="{00000000-0006-0000-0100-000003000000}">
      <text>
        <r>
          <rPr>
            <sz val="10"/>
            <color rgb="FF000000"/>
            <rFont val="Arial"/>
            <family val="2"/>
            <scheme val="minor"/>
          </rPr>
          <t>======
ID#AAAB8oKdiZs
OpenClaw    (2026-06-01 03:22:27)
Цена за всю партию в указанном диапазоне, не за одну паллету/короб.</t>
        </r>
      </text>
    </comment>
    <comment ref="D106" authorId="0" shapeId="0" xr:uid="{00000000-0006-0000-0100-000004000000}">
      <text>
        <r>
          <rPr>
            <sz val="10"/>
            <color rgb="FF000000"/>
            <rFont val="Arial"/>
            <family val="2"/>
            <scheme val="minor"/>
          </rPr>
          <t>======
ID#AAAB8oKdiZQ
OpenClaw    (2026-06-01 03:22:27)
Цена за всю партию в указанном диапазоне, не за одну паллету/короб.</t>
        </r>
      </text>
    </comment>
    <comment ref="D107" authorId="0" shapeId="0" xr:uid="{00000000-0006-0000-0100-000005000000}">
      <text>
        <r>
          <rPr>
            <sz val="10"/>
            <color rgb="FF000000"/>
            <rFont val="Arial"/>
            <family val="2"/>
            <scheme val="minor"/>
          </rPr>
          <t>======
ID#AAAB8oKdiZM
OpenClaw    (2026-06-01 03:22:27)
Цена за всю партию в указанном диапазоне, не за одну паллету/короб.</t>
        </r>
      </text>
    </comment>
    <comment ref="D108" authorId="0" shapeId="0" xr:uid="{00000000-0006-0000-0100-000006000000}">
      <text>
        <r>
          <rPr>
            <sz val="10"/>
            <color rgb="FF000000"/>
            <rFont val="Arial"/>
            <family val="2"/>
            <scheme val="minor"/>
          </rPr>
          <t>======
ID#AAAB8oKdiZ8
OpenClaw    (2026-06-01 03:22:27)
Цена за всю партию в указанном диапазоне, не за одну паллету/короб.</t>
        </r>
      </text>
    </comment>
    <comment ref="D111" authorId="0" shapeId="0" xr:uid="{00000000-0006-0000-0100-000007000000}">
      <text>
        <r>
          <rPr>
            <sz val="10"/>
            <color rgb="FF000000"/>
            <rFont val="Arial"/>
            <family val="2"/>
            <scheme val="minor"/>
          </rPr>
          <t>======
ID#AAAB8oKdiaA
OpenClaw    (2026-06-01 03:22:27)
Цена за всю партию в указанном диапазоне, не за одну паллету/короб.</t>
        </r>
      </text>
    </comment>
    <comment ref="D112" authorId="0" shapeId="0" xr:uid="{00000000-0006-0000-0100-000008000000}">
      <text>
        <r>
          <rPr>
            <sz val="10"/>
            <color rgb="FF000000"/>
            <rFont val="Arial"/>
            <family val="2"/>
            <scheme val="minor"/>
          </rPr>
          <t>======
ID#AAAB8oKdiZk
OpenClaw    (2026-06-01 03:22:27)
Цена за всю партию в указанном диапазоне, не за одну паллету/короб.</t>
        </r>
      </text>
    </comment>
    <comment ref="D113" authorId="0" shapeId="0" xr:uid="{00000000-0006-0000-0100-000009000000}">
      <text>
        <r>
          <rPr>
            <sz val="10"/>
            <color rgb="FF000000"/>
            <rFont val="Arial"/>
            <family val="2"/>
            <scheme val="minor"/>
          </rPr>
          <t>======
ID#AAAB8oKdiZ0
OpenClaw    (2026-06-01 03:22:27)
Цена за всю партию в указанном диапазоне, не за одну паллету/короб.</t>
        </r>
      </text>
    </comment>
    <comment ref="D114" authorId="0" shapeId="0" xr:uid="{00000000-0006-0000-0100-00000A000000}">
      <text>
        <r>
          <rPr>
            <sz val="10"/>
            <color rgb="FF000000"/>
            <rFont val="Arial"/>
            <family val="2"/>
            <scheme val="minor"/>
          </rPr>
          <t>======
ID#AAAB8oKdiZg
OpenClaw    (2026-06-01 03:22:27)
Цена за индивидуальную доставку/рейс, не за единицу товара.</t>
        </r>
      </text>
    </comment>
    <comment ref="D115" authorId="0" shapeId="0" xr:uid="{00000000-0006-0000-0100-00000B000000}">
      <text>
        <r>
          <rPr>
            <sz val="10"/>
            <color rgb="FF000000"/>
            <rFont val="Arial"/>
            <family val="2"/>
            <scheme val="minor"/>
          </rPr>
          <t>======
ID#AAAB8oKdiZU
OpenClaw    (2026-06-01 03:22:27)
Цена за индивидуальную доставку/рейс, не за единицу товара.</t>
        </r>
      </text>
    </comment>
    <comment ref="D116" authorId="0" shapeId="0" xr:uid="{00000000-0006-0000-0100-00000C000000}">
      <text>
        <r>
          <rPr>
            <sz val="10"/>
            <color rgb="FF000000"/>
            <rFont val="Arial"/>
            <family val="2"/>
            <scheme val="minor"/>
          </rPr>
          <t>======
ID#AAAB8oKdiZw
OpenClaw    (2026-06-01 03:22:27)
Цена за индивидуальную доставку/рейс, не за единицу товара.</t>
        </r>
      </text>
    </comment>
    <comment ref="D132" authorId="0" shapeId="0" xr:uid="{00000000-0006-0000-0100-00000D000000}">
      <text>
        <r>
          <rPr>
            <sz val="10"/>
            <color rgb="FF000000"/>
            <rFont val="Arial"/>
            <family val="2"/>
            <scheme val="minor"/>
          </rPr>
          <t>======
ID#AAAB8oKdiZY
OpenClaw    (2026-06-01 03:22:27)
Ручная строка: менеджер обязан описать действие в комментарии КП.</t>
        </r>
      </text>
    </comment>
    <comment ref="C188" authorId="0" shapeId="0" xr:uid="{00000000-0006-0000-0100-00000E000000}">
      <text>
        <r>
          <rPr>
            <sz val="10"/>
            <color rgb="FF000000"/>
            <rFont val="Arial"/>
            <family val="2"/>
            <scheme val="minor"/>
          </rPr>
          <t>======
ID#AAAB8oKdiZo
OpenClaw    (2026-06-01 03:22:27)
Это не услуга и не маржа; фактическая стоимость товара/компенсация.</t>
        </r>
      </text>
    </comment>
  </commentList>
</comments>
</file>

<file path=xl/sharedStrings.xml><?xml version="1.0" encoding="utf-8"?>
<sst xmlns="http://schemas.openxmlformats.org/spreadsheetml/2006/main" count="1387" uniqueCount="448">
  <si>
    <t>Selby China / CNY прайс
Основа: v6, стиль и формулы сохранены</t>
  </si>
  <si>
    <t>Расчет № ________ от ________ г.</t>
  </si>
  <si>
    <t>№</t>
  </si>
  <si>
    <t>НАИМЕНОВАНИЕ</t>
  </si>
  <si>
    <t>СТОИМОСТЬ</t>
  </si>
  <si>
    <t>ЕД. ИЗ.</t>
  </si>
  <si>
    <t>КОЛИЧЕСТВО</t>
  </si>
  <si>
    <t>СУММА</t>
  </si>
  <si>
    <t>УСЛУГИ ПО УПАКОВКЕ ТОВАРА</t>
  </si>
  <si>
    <t>⠀</t>
  </si>
  <si>
    <t>Приёмка товара на склад (в штуках)</t>
  </si>
  <si>
    <t>Приёмка товара на склад (в коробках)</t>
  </si>
  <si>
    <t>Визуальный осмотр товара на брак</t>
  </si>
  <si>
    <t>Детальный осмотр (выявление брака, проверка комплекта и др.)</t>
  </si>
  <si>
    <t>Проверка товара на брак электромеханических приборов (проверка от сети, от аккумуляторов)</t>
  </si>
  <si>
    <t>Удаление следов старой упаковки, скотча, вкладыша и пр.</t>
  </si>
  <si>
    <t>6.1</t>
  </si>
  <si>
    <t>Категория 1 (до 20 см)</t>
  </si>
  <si>
    <t>6.2</t>
  </si>
  <si>
    <t>Категория 2 (до 40 см)</t>
  </si>
  <si>
    <t>6.3</t>
  </si>
  <si>
    <t>Категория 3 (до 60 см)</t>
  </si>
  <si>
    <t>6.4</t>
  </si>
  <si>
    <t>Категория 4 (до 80 см)</t>
  </si>
  <si>
    <t>6.5</t>
  </si>
  <si>
    <t>Категория 5 (до 100 см)</t>
  </si>
  <si>
    <t>6.6</t>
  </si>
  <si>
    <t>Категория 6 (до 130 см)</t>
  </si>
  <si>
    <t>6.7</t>
  </si>
  <si>
    <t>Категория 7 (до 150 см)</t>
  </si>
  <si>
    <t>Удаление бумажной бирки</t>
  </si>
  <si>
    <t>Отрезание ниток</t>
  </si>
  <si>
    <t>Перешив тканевой этикетки (удалить старую и пришить новую тканевую этикетку)</t>
  </si>
  <si>
    <t>Крепление бумажной бирки на изделие</t>
  </si>
  <si>
    <t>Вложение вкладыша</t>
  </si>
  <si>
    <t>Сборка товаров в комплект</t>
  </si>
  <si>
    <t>12.1</t>
  </si>
  <si>
    <t>Категория 1 (до 20 см)</t>
  </si>
  <si>
    <t>12.2</t>
  </si>
  <si>
    <t>Категория 2 (до 40 см)</t>
  </si>
  <si>
    <t>12.3</t>
  </si>
  <si>
    <t>Категория 3 (до 60 см)</t>
  </si>
  <si>
    <t>12.4</t>
  </si>
  <si>
    <t>Категория 4 (до 80 см)</t>
  </si>
  <si>
    <t>12.5</t>
  </si>
  <si>
    <t>Категория 5 (до 100 см)</t>
  </si>
  <si>
    <t>12.6</t>
  </si>
  <si>
    <t>Категория 6 (до 130 см)</t>
  </si>
  <si>
    <t>12.7</t>
  </si>
  <si>
    <t>Категория 7 (до 150 см)</t>
  </si>
  <si>
    <t>Сортировка товара по цвету, размеру и т.д.</t>
  </si>
  <si>
    <t>Глажка / отпаривание одежды</t>
  </si>
  <si>
    <t>Упаковка в короб</t>
  </si>
  <si>
    <t>15.1</t>
  </si>
  <si>
    <t>15.2</t>
  </si>
  <si>
    <t>15.3</t>
  </si>
  <si>
    <t>15.4</t>
  </si>
  <si>
    <t>15.5</t>
  </si>
  <si>
    <t>15.6</t>
  </si>
  <si>
    <t>15.7</t>
  </si>
  <si>
    <t>Упаковка в ZIP пакет</t>
  </si>
  <si>
    <t>Упаковка в ZIP пакет матовый с бегунком пакет (Премиум)</t>
  </si>
  <si>
    <t>Упаковка в БОПП пакет с клейким краем</t>
  </si>
  <si>
    <t>Упаковка в пузырчатую пленку</t>
  </si>
  <si>
    <t>19.1</t>
  </si>
  <si>
    <t>19.2</t>
  </si>
  <si>
    <t>19.3</t>
  </si>
  <si>
    <t>19.4</t>
  </si>
  <si>
    <t>19.5</t>
  </si>
  <si>
    <t>19.6</t>
  </si>
  <si>
    <t>19.7</t>
  </si>
  <si>
    <t>Упаковка (запайка) в ПВД-рукав</t>
  </si>
  <si>
    <t>20.1</t>
  </si>
  <si>
    <t>20.2</t>
  </si>
  <si>
    <t>20.3</t>
  </si>
  <si>
    <t>20.4</t>
  </si>
  <si>
    <t>20.5</t>
  </si>
  <si>
    <t>20.6</t>
  </si>
  <si>
    <t>20.7</t>
  </si>
  <si>
    <t>Упаковка в термоусадочную пленку</t>
  </si>
  <si>
    <t>21.1</t>
  </si>
  <si>
    <t>21.2</t>
  </si>
  <si>
    <t>21.3</t>
  </si>
  <si>
    <t>21.4</t>
  </si>
  <si>
    <t>21.5</t>
  </si>
  <si>
    <t>21.6</t>
  </si>
  <si>
    <t>21.7</t>
  </si>
  <si>
    <t>Печать стикера с баркодом/QR кодом и другой информацией</t>
  </si>
  <si>
    <t>Печать и наклейка штрих кода (наклейка стикера с баркодом/QR кодом и другой информацией)</t>
  </si>
  <si>
    <t>Разработка/редактирование штрихкода (без доп. информации)</t>
  </si>
  <si>
    <t>Разработка штрихкода (с доп. информацией)</t>
  </si>
  <si>
    <t>Разработка и печать термоэтикетки с любой информацией</t>
  </si>
  <si>
    <t>Укладка товаров в новый транспортировочный короб (без упаковки и маркировки)</t>
  </si>
  <si>
    <t>Отгрузка по «QR-приемке»</t>
  </si>
  <si>
    <t>Другие действия с товарами</t>
  </si>
  <si>
    <t>Итого по услугам по упаковке товара:</t>
  </si>
  <si>
    <t>УСЛУГИ ПО РАБОТЕ С КОРОБАМИ / ПАЛЛЕТАМИ</t>
  </si>
  <si>
    <t>Погрузочно-разгрузочные работы коробов до 15 кг</t>
  </si>
  <si>
    <t>Погрузочно-разгрузочные работы коробов свыше 15 кг</t>
  </si>
  <si>
    <t>Механизированная погрузка/разгрузка паллета</t>
  </si>
  <si>
    <t>Паллетирование, за паллет</t>
  </si>
  <si>
    <t>Укладка на паллет товаров / коробов весом до 15 кг</t>
  </si>
  <si>
    <t>Укладка на паллет товаров / коробов весом свыше 15 кг</t>
  </si>
  <si>
    <t>Предоставление товарной спецификации на каждый короб</t>
  </si>
  <si>
    <t>Наклейка грузовых ярлыков на короб / паллет</t>
  </si>
  <si>
    <t>Снабжение паллеты информационным листом (упаковочным листом)</t>
  </si>
  <si>
    <t>Снятие и утилизация обрешётки с короба</t>
  </si>
  <si>
    <t>Снятие и утилизация обрешётки с паллеты</t>
  </si>
  <si>
    <t>Другие действия с коробами / паллетами</t>
  </si>
  <si>
    <t>Хранение паллетное (120 x 80 x 150)</t>
  </si>
  <si>
    <t>Итого по работе с коробами / паллетами:</t>
  </si>
  <si>
    <t>УСЛУГИ ПО ОБРАБОТКЕ ЗАКАЗОВ</t>
  </si>
  <si>
    <t>Создание карточки товара во внутренней системе склада</t>
  </si>
  <si>
    <t>Сборка товара+наклейка ШК (самостоятельное формирование сборочного задания, которое отправляется нам)</t>
  </si>
  <si>
    <t>Сборка товара+наклейка ШК+внесение код маркировки в кабинет (самостоятельное формирование сборочного задания, которое отправляется нам)</t>
  </si>
  <si>
    <t>Формирование сборочных заданий</t>
  </si>
  <si>
    <t>Итого по услугам по отгрузке по системе обработке заказов:</t>
  </si>
  <si>
    <t>УСЛУГИ ПО ВЕДЕНИЮ</t>
  </si>
  <si>
    <t>Расчет unit-экономики</t>
  </si>
  <si>
    <t>Регистрация / подключение кабинета канала продаж</t>
  </si>
  <si>
    <t>Привязка платежной системы</t>
  </si>
  <si>
    <t>Создание карточки товара с SEO-оптимизацией</t>
  </si>
  <si>
    <t>Составление ТЗ дизайнеру инфографики</t>
  </si>
  <si>
    <t>Настройка операционного контура: склад, перевозчик, маршрут</t>
  </si>
  <si>
    <t>Создание поставки и ТЗ фулфилменту, контроль приёмки</t>
  </si>
  <si>
    <t>Запуск и настройка внутренней рекламы маркетплейса</t>
  </si>
  <si>
    <t>Ежедневный контроль и оптимизация рекламных кампаний</t>
  </si>
  <si>
    <t>Расчет unit-экономики для участия в акциях</t>
  </si>
  <si>
    <t>Контроль остатков, планирование и создание поставок</t>
  </si>
  <si>
    <t>ТЗ фулфилменту по обработке заказов, контроль передачи отправлений</t>
  </si>
  <si>
    <t>Составление плана по заказам с учетом сезонности, работа с ценой</t>
  </si>
  <si>
    <t>Ежедневный анализ и контроль конкурентов, уровня заказов, СПП, работа с конверсиями карточки</t>
  </si>
  <si>
    <t>Поиск блогера для внешней рекламы, составление ТЗ, заключение договора</t>
  </si>
  <si>
    <t>Ответы на отзывы, вопросы и чаты покупателей</t>
  </si>
  <si>
    <t>Работа с возвратами: рассмотрение и решение</t>
  </si>
  <si>
    <t>SEO-оптимизация существующей карточки</t>
  </si>
  <si>
    <t>Обучение работе с каналом продаж / операционным контуром</t>
  </si>
  <si>
    <t>Итого по ведению:</t>
  </si>
  <si>
    <t>Итого по услугам:</t>
  </si>
  <si>
    <t>НАИМЕНОВАНИЕ МАТЕРИАЛОВ</t>
  </si>
  <si>
    <t>УПАКОВОЧНЫЙ МАТЕРИАЛ</t>
  </si>
  <si>
    <t>ПВД-плёнка (рукав) • Товар № 1</t>
  </si>
  <si>
    <t>цена по запросу</t>
  </si>
  <si>
    <t>¥/шт.</t>
  </si>
  <si>
    <t>ПВД-плёнка (рукав) • Товар № 2</t>
  </si>
  <si>
    <t>ПВД-плёнка (рукав) • Товар № 3</t>
  </si>
  <si>
    <t>ПВД-плёнка (рукав) • Товар № 4</t>
  </si>
  <si>
    <t>Пленка ТУ (термоусадочная) ПОФ • Товар № 1</t>
  </si>
  <si>
    <t>Пленка ТУ (термоусадочная) ПОФ • Товар № 2</t>
  </si>
  <si>
    <t>Пленка ТУ (термоусадочная) ПОФ • Товар № 3</t>
  </si>
  <si>
    <t>Пленка ТУ (термоусадочная) ПОФ • Товар № 4</t>
  </si>
  <si>
    <t>БОПП пакет с клеевым клапаном</t>
  </si>
  <si>
    <t>Zip-lock пакет</t>
  </si>
  <si>
    <t>ZIP пакет матовый с бегунком</t>
  </si>
  <si>
    <t>Курьерский пакет</t>
  </si>
  <si>
    <t>Пакет ВПП</t>
  </si>
  <si>
    <t>Гофрокороб малый</t>
  </si>
  <si>
    <t>Гофрокороб большой</t>
  </si>
  <si>
    <t>Бирка картонная</t>
  </si>
  <si>
    <t>Биркодержатель</t>
  </si>
  <si>
    <t>Лист гофрокартона</t>
  </si>
  <si>
    <t>Итого за упаковочный материал:</t>
  </si>
  <si>
    <t>УСЛУГИ 
ПО УПАКОВКЕ ТОВАРА</t>
  </si>
  <si>
    <t>ЕД.ИЗМ</t>
  </si>
  <si>
    <t>до 199 шт.</t>
  </si>
  <si>
    <t>от 200 до 499 шт.</t>
  </si>
  <si>
    <t>от  500 шт.</t>
  </si>
  <si>
    <t>¥/шт</t>
  </si>
  <si>
    <t>v10: цена установлена как 80% от российского v6 по текущему курсу CNY/RUB.</t>
  </si>
  <si>
    <t>¥/короб</t>
  </si>
  <si>
    <t>¥</t>
  </si>
  <si>
    <t>¥/SKU</t>
  </si>
  <si>
    <t>по согласованию</t>
  </si>
  <si>
    <t>¥/задача</t>
  </si>
  <si>
    <t>УСЛУГИ 
ПО РАБОТЕ С КОРОБАМИ / ПАЛЛЕТАМИ</t>
  </si>
  <si>
    <t>ЕД. ИЗМ.</t>
  </si>
  <si>
    <t>СРЕДНИЙ РЫНОК</t>
  </si>
  <si>
    <t>CONF.</t>
  </si>
  <si>
    <t>ИСТОЧНИК</t>
  </si>
  <si>
    <t>B</t>
  </si>
  <si>
    <t>v13: восстановлено из российского шаблона; цена = РФ / 10.4712 x 0.8</t>
  </si>
  <si>
    <t>RFQ</t>
  </si>
  <si>
    <t>¥/паллет/сутки</t>
  </si>
  <si>
    <t>УСЛУГИ 
ПО ОБРАБОТКЕ ЗАКАЗОВ</t>
  </si>
  <si>
    <t>¥/сутки</t>
  </si>
  <si>
    <t>ЛОГИКА</t>
  </si>
  <si>
    <t>¥/проект</t>
  </si>
  <si>
    <t>Источник: Тарифы ведения; адаптировано под китайский канал продаж.; v14: услуги по ведению +20%, округлено до целого ¥</t>
  </si>
  <si>
    <t>¥/поставка</t>
  </si>
  <si>
    <t>¥/мес</t>
  </si>
  <si>
    <t>v14: услуги по ведению +20%, округлено до целого ¥</t>
  </si>
  <si>
    <t>¥/мес/SKU</t>
  </si>
  <si>
    <t>¥/курс</t>
  </si>
  <si>
    <t>Ручная приемка места/короба до 200 кг</t>
  </si>
  <si>
    <t>¥/место</t>
  </si>
  <si>
    <t>A</t>
  </si>
  <si>
    <t>КП одежда Станислава</t>
  </si>
  <si>
    <t>Прямой тариф из предоставленного КП, переведён в юани.</t>
  </si>
  <si>
    <t>Детальная проверка одежды: швы, пятна, фурнитура, замеры</t>
  </si>
  <si>
    <t>Проверка вшивника и этикеток</t>
  </si>
  <si>
    <t>Маркировка комплектом этикеток / код маркировки / короб</t>
  </si>
  <si>
    <t>Формирование транспортного места / поштучное сканирование</t>
  </si>
  <si>
    <t>Сборка товара с пересчётом и обвязкой пачек</t>
  </si>
  <si>
    <t>Формирование мешка / групповой транспортной упаковки</t>
  </si>
  <si>
    <t>Переупаковка / замена упаковки</t>
  </si>
  <si>
    <t>0.5-5</t>
  </si>
  <si>
    <t>Benchmark China raw rows</t>
  </si>
  <si>
    <t>Рынок даёт широкий диапазон 0.5-5 ¥; для прайса оставлено согласование.</t>
  </si>
  <si>
    <t>Индивидуальная / брендовая упаковка</t>
  </si>
  <si>
    <t>¥/заказ</t>
  </si>
  <si>
    <t>3-10</t>
  </si>
  <si>
    <t>C</t>
  </si>
  <si>
    <t>Рыночный ориентир 3-10 ¥, но цена зависит от макета, материала и тиража.</t>
  </si>
  <si>
    <t>Возвратная обработка: осмотр + переупаковка</t>
  </si>
  <si>
    <t>¥/шт./заказ</t>
  </si>
  <si>
    <t>0.8-34</t>
  </si>
  <si>
    <t>Ориентир 0.8-34 ¥; нужен сценарий возврата.</t>
  </si>
  <si>
    <t>Печать документа / грузового листа</t>
  </si>
  <si>
    <t>¥/документ</t>
  </si>
  <si>
    <t>Рыночный ориентир из китайского складского прайса.</t>
  </si>
  <si>
    <t>Льготное хранение товара с движением</t>
  </si>
  <si>
    <t>¥/14 дней</t>
  </si>
  <si>
    <t>Benchmark 29.05</t>
  </si>
  <si>
    <t>Рынок часто даёт 30-60 дней бесплатно; в прайсе ограничено 14 днями.</t>
  </si>
  <si>
    <t>Хранение по объёму, обычный облачный склад</t>
  </si>
  <si>
    <t>¥/м3/сутки</t>
  </si>
  <si>
    <t>0.1-0.5</t>
  </si>
  <si>
    <t>Рыночный ориентир 0.1-0.5 ¥; зависит от города и типа склада.</t>
  </si>
  <si>
    <t>Хранение по площади</t>
  </si>
  <si>
    <t>¥/м2/сутки</t>
  </si>
  <si>
    <t>0.5-3</t>
  </si>
  <si>
    <t>Рыночный ориентир 0.5-3 ¥; для нестандартного хранения.</t>
  </si>
  <si>
    <t>Лёгкая ручная погрузка/разгрузка</t>
  </si>
  <si>
    <t>0.1-0.8</t>
  </si>
  <si>
    <t>Рыночный ориентир 0.1-0.8 ¥; нужны лимиты веса.</t>
  </si>
  <si>
    <t>Механизированная погрузка/разгрузка</t>
  </si>
  <si>
    <t>¥/операция</t>
  </si>
  <si>
    <t>50-100</t>
  </si>
  <si>
    <t>Рыночный ориентир 50-100 ¥; город и техника влияют на цену.</t>
  </si>
  <si>
    <t>Сборка/обработка заказа: первый товар</t>
  </si>
  <si>
    <t>3-5</t>
  </si>
  <si>
    <t>Средний рынок 3-5 ¥; в v6 отдельного order-handling нет.</t>
  </si>
  <si>
    <t>Дополнительный товар в заказе</t>
  </si>
  <si>
    <t>0.8-1.8</t>
  </si>
  <si>
    <t>Средний рынок 0.8-1.8 ¥; нужно для заказов с 2+ товарами.</t>
  </si>
  <si>
    <t>Выездная инспекция фабрики / партии</t>
  </si>
  <si>
    <t>¥/день</t>
  </si>
  <si>
    <t>Город, длительность, чек-лист, фото/видео и дорога меняют цену.</t>
  </si>
  <si>
    <t>Функциональная проверка сложной техники</t>
  </si>
  <si>
    <t>Нужен чек-лист, норма времени и риск ответственности.</t>
  </si>
  <si>
    <t>ВИДЫ МАТЕРИАЛОВ</t>
  </si>
  <si>
    <t>ПАКЕТЫ</t>
  </si>
  <si>
    <t>ПВД-плёнка (рукав)</t>
  </si>
  <si>
    <t>Пленка ТУ (термоусадочная) ПОФ</t>
  </si>
  <si>
    <t>ПВД-плёнка (рукав) черного цвета</t>
  </si>
  <si>
    <t>Воздушно-пузырчатая плёнка</t>
  </si>
  <si>
    <t>БОПП пакет с клеевым клапаном 10×15 см</t>
  </si>
  <si>
    <t>БОПП пакет с клеевым клапаном 20×25 см</t>
  </si>
  <si>
    <t>БОПП пакет с клеевым клапаном 30×40 см</t>
  </si>
  <si>
    <t>БОПП пакет с клеевым клапаном 40×50 см</t>
  </si>
  <si>
    <t>Zip-lock пакет 15×20 см</t>
  </si>
  <si>
    <t>Zip-lock пакет 30×40 см</t>
  </si>
  <si>
    <t>Zip-lock пакет 40×50 см</t>
  </si>
  <si>
    <t>ZIP пакет матовый с бегунком пакет (Премиум) 20х25 см</t>
  </si>
  <si>
    <t>ZIP пакет матовый с бегунком пакет (Премиум) 25х30 см</t>
  </si>
  <si>
    <t>ZIP пакет матовый с бегунком пакет (Премиум) 30х40 см</t>
  </si>
  <si>
    <t>ZIP пакет матовый с бегунком пакет (Премиум) 35х45 см</t>
  </si>
  <si>
    <t>ZIP пакет матовый с бегунком пакет (Премиум) 40х50 см</t>
  </si>
  <si>
    <t>ZIP пакет матовый с бегунком пакет (Премиум) 50х60 см</t>
  </si>
  <si>
    <t>Курьерский пакет 15×25 см</t>
  </si>
  <si>
    <t>Курьерский пакет 30×40 см</t>
  </si>
  <si>
    <t>КОРОБА</t>
  </si>
  <si>
    <t>Короб 15×15×10 см</t>
  </si>
  <si>
    <t>Короб 27×22×10 см</t>
  </si>
  <si>
    <t>Короб 38х25х12 см</t>
  </si>
  <si>
    <t>Короб 38х38х23 см</t>
  </si>
  <si>
    <t>Короб 56×36×24 см</t>
  </si>
  <si>
    <t>Короб 60×40×40 см</t>
  </si>
  <si>
    <t>ПРОЧЕЕ</t>
  </si>
  <si>
    <t>Бирка картонная белая 50х70</t>
  </si>
  <si>
    <t>Бирка картонная белая 50х70 (с дизайнерским принтом)</t>
  </si>
  <si>
    <t>Биркодержатель (нить/пластик)</t>
  </si>
  <si>
    <t>⇦ ДОМОЙ</t>
  </si>
  <si>
    <t>ВПЕРЕД ⇨</t>
  </si>
  <si>
    <t>Позиция</t>
  </si>
  <si>
    <t>Цена в прайсе</t>
  </si>
  <si>
    <t>Ед. изм.</t>
  </si>
  <si>
    <t>Средний рынок ¥</t>
  </si>
  <si>
    <t>Источник</t>
  </si>
  <si>
    <t>confidence</t>
  </si>
  <si>
    <t>Логика</t>
  </si>
  <si>
    <t>Базовые строки v6</t>
  </si>
  <si>
    <t>исходная цена / 10.449321</t>
  </si>
  <si>
    <t>конвертация в ¥</t>
  </si>
  <si>
    <t>Прайс Selby v6</t>
  </si>
  <si>
    <t>Все исходные цены v6 переведены в юани, формулы сохранены.</t>
  </si>
  <si>
    <t>Расчёт unit-экономики под Китай</t>
  </si>
  <si>
    <t>Тарифы ведения Станислава</t>
  </si>
  <si>
    <t>Адаптация блока ведения: экономика закупки, склада, доставки и маржи.</t>
  </si>
  <si>
    <t>Создание/адаптация карточки товара</t>
  </si>
  <si>
    <t>Канал продаж и язык фиксируются в задаче.</t>
  </si>
  <si>
    <t>ТЗ дизайнеру инфографики/контента</t>
  </si>
  <si>
    <t>Производство дизайна отдельно.</t>
  </si>
  <si>
    <t>Не доставка как тариф, а организационная настройка процесса.</t>
  </si>
  <si>
    <t>Создание поставки и ТЗ китайскому фулфилменту</t>
  </si>
  <si>
    <t>ТЗ складу, контроль приёмки и состава работ.</t>
  </si>
  <si>
    <t>Контроль остатков и планирование поставок</t>
  </si>
  <si>
    <t>По данным из файла ведения, адаптировано под китайский склад.</t>
  </si>
  <si>
    <t>¥/мес/канал</t>
  </si>
  <si>
    <t>Нужен язык поддержки, SLA и канал продаж.</t>
  </si>
  <si>
    <t>Правила возвратов зависят от канала продаж.</t>
  </si>
  <si>
    <t>по запросу</t>
  </si>
  <si>
    <t>Проверка</t>
  </si>
  <si>
    <t>Статус</t>
  </si>
  <si>
    <t>Комментарий</t>
  </si>
  <si>
    <t>Основа</t>
  </si>
  <si>
    <t>ok</t>
  </si>
  <si>
    <t>Файл создан копией v6, без перестройки строк и без удаления раздела материалов.</t>
  </si>
  <si>
    <t>Цены</t>
  </si>
  <si>
    <t>Источник цен по умолчанию: v6, конвертация в юани по курсу 1 CNY = 10.449321.</t>
  </si>
  <si>
    <t>Формулы</t>
  </si>
  <si>
    <t>Формулы КП сохранены; логика выбора цены по количеству через IF/VLOOKUP осталась как в v6.</t>
  </si>
  <si>
    <t>Операционный контур</t>
  </si>
  <si>
    <t>Раздел операционного контура и доставочные строки FBS скрыты и исключены из итоговой формулы услуг.</t>
  </si>
  <si>
    <t>Материалы</t>
  </si>
  <si>
    <t>Раздел материалов оставлен видимым; формулы материалов сохранены.</t>
  </si>
  <si>
    <t>Дополнительные позиции</t>
  </si>
  <si>
    <t>Позиции, которых не было в v6, добавлены отдельным блоком без сдвига строк; источник каждой цены на листе `Источники_цен`.</t>
  </si>
  <si>
    <t>Убрано</t>
  </si>
  <si>
    <t>Скрыты разделы фото, старые разовые услуги, наставничество и операционный контур.</t>
  </si>
  <si>
    <t>Упаковочные материалы: позиции 1-8 восстановлены как 4 ПВД-рукав + 4 Пленка ТУ; БОПП без размеров; добавлены ВПП, 2 короба без размеров, бирка/биркодержатель/лист гофрокартона; лишние складские расходники удалены с поверхности; цены по запросу.</t>
  </si>
  <si>
    <t>Дата</t>
  </si>
  <si>
    <t>info</t>
  </si>
  <si>
    <t>2026-05-29 07:08 MSK</t>
  </si>
  <si>
    <t>V9 visual</t>
  </si>
  <si>
    <t>Клиентский лист пересобран на базе российского visual master v6; CNY-значения взяты из v8.</t>
  </si>
  <si>
    <t>V9 images</t>
  </si>
  <si>
    <t>Нижние изображения перенесены после фактического конца таблицы, якорь за пределами таблицы убран.</t>
  </si>
  <si>
    <t>V9 market</t>
  </si>
  <si>
    <t>Добавлены листы Китай_vs_Россия, Рынок_Китая, Сценарии и Источники_web.</t>
  </si>
  <si>
    <t>V10 pricing</t>
  </si>
  <si>
    <t>Сопоставимые с российским v6 строки пересчитаны: CN = RU / 10.4712 × 0.8. Изменено строк: 57.</t>
  </si>
  <si>
    <t>Группа</t>
  </si>
  <si>
    <t>Рыночный ориентир</t>
  </si>
  <si>
    <t>Наша позиция</t>
  </si>
  <si>
    <t>Вывод</t>
  </si>
  <si>
    <t>Confidence</t>
  </si>
  <si>
    <t>Источник / логика</t>
  </si>
  <si>
    <t>Главный вывод</t>
  </si>
  <si>
    <t>Большая часть базовых строк не является рыночной китайской ценой</t>
  </si>
  <si>
    <t>Она механически получена из российского v6 через курс</t>
  </si>
  <si>
    <t>Такие строки годятся как стартовый прайс, но не как доказательство попадания в рынок</t>
  </si>
  <si>
    <t>См. лист Китай_vs_Россия: статус `механическая конвертация`</t>
  </si>
  <si>
    <t>Pick &amp; pack</t>
  </si>
  <si>
    <t>5 RMB/order у China Fulfillment; $0.50-2.50/order как широкий China 3PL коридор</t>
  </si>
  <si>
    <t>Сборка/заказные операции в прайсе частично выше простого pick&amp;pack</t>
  </si>
  <si>
    <t>Нормально, если продаём управляемый сервис, а не голый склад</t>
  </si>
  <si>
    <t>China Fulfillment pricing + China 3PL market guide 2025/2026</t>
  </si>
  <si>
    <t>QC</t>
  </si>
  <si>
    <t>1 RMB/item у China Fulfillment; $0.05-0.20 labeling, $0.20-1.00 kitting в China 3PL guide</t>
  </si>
  <si>
    <t>Детальная проверка одежды 2.68 ¥/шт из КП одежды</t>
  </si>
  <si>
    <t>Выше базового QC, но это детальная ручная проверка; нужна формулировка критерия</t>
  </si>
  <si>
    <t>A/B</t>
  </si>
  <si>
    <t>Прямое КП одежды + открытый China 3PL ориентир</t>
  </si>
  <si>
    <t>Label</t>
  </si>
  <si>
    <t>0.20 RMB/item у China Fulfillment; $0.05-0.20/unit в China 3PL guide</t>
  </si>
  <si>
    <t>Маркировка комплектом 1.15 ¥/шт</t>
  </si>
  <si>
    <t>Выше простого label, но может быть в рынке для комплекта этикеток/код маркировки</t>
  </si>
  <si>
    <t>Сравнивать только с одинаковым составом работ</t>
  </si>
  <si>
    <t>Хранение</t>
  </si>
  <si>
    <t>3/6 RMB shelf/month; 40 RMB pallet/month; $5-15 pallet/month или $10-25 CBM/month</t>
  </si>
  <si>
    <t>Часть хранения оставлена по запросу/льготно</t>
  </si>
  <si>
    <t>Правильно оставить RFQ для нестандартного хранения; нужна ставка по м3/паллету при реальном складе</t>
  </si>
  <si>
    <t>China Fulfillment + China 3PL market guide</t>
  </si>
  <si>
    <t>Упаковочные материалы</t>
  </si>
  <si>
    <t>0.25-1.20 RMB по типовым пакетам/материалам у China Fulfillment</t>
  </si>
  <si>
    <t>Материалы в прайсе по запросу</t>
  </si>
  <si>
    <t>Корректно: материалы сильно зависят от размера и закупки</t>
  </si>
  <si>
    <t>Открытый прайс China Fulfillment</t>
  </si>
  <si>
    <t>Управление/ведение</t>
  </si>
  <si>
    <t>Открытый рынок обычно не показывает такую услугу как складской тариф</t>
  </si>
  <si>
    <t>Цены из российского блока ведения, переведены в CNY</t>
  </si>
  <si>
    <t>Это не складской рынок, а управленческий сервис; сравнивать с маржой и временем менеджера</t>
  </si>
  <si>
    <t>Внутренний тариф Станислава; нужен тест на первых клиентах</t>
  </si>
  <si>
    <t>Курс контроля</t>
  </si>
  <si>
    <t>1 CNY = 10.4712 RUB</t>
  </si>
  <si>
    <t>Обновлять перед финальным коммерческим решением</t>
  </si>
  <si>
    <t>V10 позиционирование</t>
  </si>
  <si>
    <t>Цель Станислава: Китай на 20% дешевле РФ</t>
  </si>
  <si>
    <t>Пересчитано 57 сопоставимых строк</t>
  </si>
  <si>
    <t>Это коммерческое позиционирование; рыночность всё равно проверять по RFQ/первым заказам</t>
  </si>
  <si>
    <t>Курс: 1 CNY = 10.4712 RUB</t>
  </si>
  <si>
    <t>Сценарий</t>
  </si>
  <si>
    <t>Состав</t>
  </si>
  <si>
    <t>Что проверяет</t>
  </si>
  <si>
    <t>Вывод для прайса</t>
  </si>
  <si>
    <t>100 единиц одежды</t>
  </si>
  <si>
    <t>приёмка + детальный QC + маркировка + сканирование + упаковка</t>
  </si>
  <si>
    <t>Не выглядит ли Китай слишком дорогим на малом заказе</t>
  </si>
  <si>
    <t>Нужен отдельный расчёт перед коммерческим предложением</t>
  </si>
  <si>
    <t>500 единиц одежды</t>
  </si>
  <si>
    <t>те же операции + планирование поставки</t>
  </si>
  <si>
    <t>Работает ли средний заказ без ручной скидки</t>
  </si>
  <si>
    <t>Проверить итоговый чек против РФ и КП одежды</t>
  </si>
  <si>
    <t>1000+ единиц</t>
  </si>
  <si>
    <t>массовая обработка + материалы по запросу</t>
  </si>
  <si>
    <t>Где нужна скидка от объёма</t>
  </si>
  <si>
    <t>Ввести объёмный коэффициент только после 2-3 реальных кейсов</t>
  </si>
  <si>
    <t>Нестандартный товар</t>
  </si>
  <si>
    <t>хранение/упаковка/возвраты/доп. QC</t>
  </si>
  <si>
    <t>Какие строки нельзя фиксировать</t>
  </si>
  <si>
    <t>Оставлять RFQ и не обещать фикс</t>
  </si>
  <si>
    <t>URL</t>
  </si>
  <si>
    <t>Что взято</t>
  </si>
  <si>
    <t>Как использовать</t>
  </si>
  <si>
    <t>China Fulfillment International pricing</t>
  </si>
  <si>
    <t>https://www.china-fulfillment.com/our-pricing.html</t>
  </si>
  <si>
    <t>Pick &amp; Pack 5 RMB/order; QC 1 RMB/item; label 0.20 RMB/item; shelf/pallet storage; упаковочные материалы 0.25-1.20 RMB</t>
  </si>
  <si>
    <t>Жёсткий sanity-check для простых складских операций, не для управленческого сервиса Selby.</t>
  </si>
  <si>
    <t>HUIXIN / China 3PL cost guide</t>
  </si>
  <si>
    <t>https://china-3pl.com/how-much-does-a-3pl-cost-in-china/</t>
  </si>
  <si>
    <t>Типовые China 3PL ranges: receiving, storage, pick&amp;pack, VAS, returns; подчёркнута сценарная модель TCOF</t>
  </si>
  <si>
    <t>Использовать как рыночный коридор и напоминание, что сравнивать нужно сценарии, а не отдельные строки.</t>
  </si>
  <si>
    <t>BM DepotShip China 3PL calculator 2026</t>
  </si>
  <si>
    <t>https://bmdepotship.com/china-3pl-pricing-calculator-2026-storage-picking-packing-shipping/</t>
  </si>
  <si>
    <t>Подтверждает подход storage + picking + packing + shipping и доплаты за kitting/FBA prep/poly-bagging/labeling</t>
  </si>
  <si>
    <t>Использовать как вторичный ориентир; точные ставки брать только из КП/реальных складов.</t>
  </si>
  <si>
    <t>Внутренний benchmark Selby 2026-05-29</t>
  </si>
  <si>
    <t>/root/.openclaw/agents/stanislav/workspace/out/fulfillment_research/selby_china_fulfillment_benchmark_2026-05-29_with_clothing_quote.xlsx</t>
  </si>
  <si>
    <t>КП одежды, raw rows, рекомендованный китайский прайс и сценарии</t>
  </si>
  <si>
    <t>Основной внутренний источник, выше по весу, чем открытые сайты.</t>
  </si>
  <si>
    <t>Услуга</t>
  </si>
  <si>
    <t>RU цена, ₽</t>
  </si>
  <si>
    <t>CN цена, ¥</t>
  </si>
  <si>
    <t>CN в ₽</t>
  </si>
  <si>
    <t>Разница CN к RU</t>
  </si>
  <si>
    <t>Приёмка товара на склад (в штуках)</t>
  </si>
  <si>
    <t>Китай -20% к РФ</t>
  </si>
  <si>
    <t>Целевая логика v10: сопоставимая строка должна быть на 20% ниже РФ.</t>
  </si>
  <si>
    <t>Визуальный осмотр товара на брак</t>
  </si>
  <si>
    <t>Детальный осмотр (выявление брака, проверка комплекта и др.)</t>
  </si>
  <si>
    <t>Проверка товара на брак электромеханических приборов (проверка от сети, от аккумуляторов)</t>
  </si>
  <si>
    <t>Перешив тканевой этикетки (удалить старую и пришить новую тканевую этикетку)</t>
  </si>
  <si>
    <t>Крепление бумажной бирки на изделие</t>
  </si>
  <si>
    <t>Сортировка товара по цвету, размеру и т.д.</t>
  </si>
  <si>
    <t>Создание карточки товара во внутренней системе склада</t>
  </si>
  <si>
    <t>Сборка товара+наклейка ШК (самостоятельное формирование сборочного задания, которое отправляется нам)</t>
  </si>
  <si>
    <t>Китай дешевле &gt;20%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</si>
</sst>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0.00_)"/>
    <numFmt numFmtId="165" formatCode="#,##0.00_)\¥"/>
    <numFmt numFmtId="166" formatCode="#,##0.00_)"/>
    <numFmt numFmtId="167" formatCode="&quot;Удаление следов старой упаковки, скотча, вкладыша и пр. – &quot;@"/>
    <numFmt numFmtId="168" formatCode="&quot;Сборка товаров в комплект – &quot;@"/>
    <numFmt numFmtId="169" formatCode="&quot;Упаковка в короб – &quot;@"/>
    <numFmt numFmtId="170" formatCode="&quot;Упаковка в пузырчатую пленку – &quot;@"/>
    <numFmt numFmtId="171" formatCode="&quot;Упаковка (запайка) в ПВД-рукав – &quot;@"/>
    <numFmt numFmtId="172" formatCode="&quot;Упаковка в термоусадочную пленку – &quot;@"/>
  </numFmts>
  <fonts count="30">
    <font>
      <sz val="10"/>
      <color rgb="FF000000"/>
      <name val="Arial"/>
      <scheme val="minor"/>
    </font>
    <font>
      <sz val="11"/>
      <color rgb="FF393939"/>
      <name val="Wix Madefor Display"/>
    </font>
    <font>
      <sz val="10"/>
      <color rgb="FF000000"/>
      <name val="Arial"/>
      <family val="2"/>
    </font>
    <font>
      <b/>
      <sz val="32"/>
      <color rgb="FF393939"/>
      <name val="Montserrat"/>
    </font>
    <font>
      <b/>
      <sz val="31"/>
      <color rgb="FFFF0000"/>
      <name val="Montserrat"/>
    </font>
    <font>
      <sz val="10"/>
      <color theme="1"/>
      <name val="Wix Madefor Display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1"/>
      <color theme="1"/>
      <name val="Wix Madefor Display"/>
    </font>
    <font>
      <b/>
      <i/>
      <sz val="12"/>
      <color theme="1"/>
      <name val="Wix Madefor Display"/>
    </font>
    <font>
      <i/>
      <sz val="12"/>
      <color theme="1"/>
      <name val="Wix Madefor Display"/>
    </font>
    <font>
      <i/>
      <sz val="12"/>
      <color rgb="FF000000"/>
      <name val="Arial"/>
      <family val="2"/>
    </font>
    <font>
      <sz val="12"/>
      <color theme="1"/>
      <name val="Wix Madefor Display"/>
    </font>
    <font>
      <b/>
      <sz val="12"/>
      <color rgb="FFF9F9F9"/>
      <name val="Wix Madefor Display"/>
    </font>
    <font>
      <sz val="12"/>
      <color rgb="FF8129EE"/>
      <name val="Wix Madefor Display"/>
    </font>
    <font>
      <sz val="12"/>
      <color rgb="FFF9F9F9"/>
      <name val="Wix Madefor Display"/>
    </font>
    <font>
      <sz val="12"/>
      <color rgb="FFEBEBEB"/>
      <name val="Wix Madefor Display"/>
    </font>
    <font>
      <sz val="12"/>
      <color rgb="FF393939"/>
      <name val="Wix Madefor Display"/>
    </font>
    <font>
      <sz val="10"/>
      <color theme="1"/>
      <name val="Arial"/>
      <family val="2"/>
    </font>
    <font>
      <sz val="12"/>
      <color rgb="FF000000"/>
      <name val="Wix Madefor Display"/>
    </font>
    <font>
      <b/>
      <sz val="12"/>
      <color theme="1"/>
      <name val="Wix Madefor Display"/>
    </font>
    <font>
      <sz val="11"/>
      <color theme="1"/>
      <name val="Arial"/>
      <family val="2"/>
    </font>
    <font>
      <b/>
      <sz val="12"/>
      <color rgb="FF8129EE"/>
      <name val="Wix Madefor Display"/>
    </font>
    <font>
      <b/>
      <sz val="8"/>
      <color rgb="FFF9F9F9"/>
      <name val="Montserrat"/>
    </font>
    <font>
      <b/>
      <sz val="10"/>
      <color rgb="FFF9F9F9"/>
      <name val="Wix Madefor Display"/>
    </font>
    <font>
      <b/>
      <sz val="16"/>
      <color rgb="FFF9F9F9"/>
      <name val="Wix Madefor Display"/>
    </font>
    <font>
      <b/>
      <u/>
      <sz val="8"/>
      <color rgb="FFF9F9F9"/>
      <name val="Montserrat"/>
    </font>
    <font>
      <b/>
      <sz val="10"/>
      <color rgb="FFFFFFFF"/>
      <name val="Arial"/>
      <family val="2"/>
    </font>
    <font>
      <b/>
      <sz val="10"/>
      <color rgb="FF1F4E78"/>
      <name val="Arial"/>
      <family val="2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EBEBEB"/>
        <bgColor rgb="FFEBEBEB"/>
      </patternFill>
    </fill>
    <fill>
      <patternFill patternType="solid">
        <fgColor rgb="FF9A9A9A"/>
        <bgColor rgb="FF9A9A9A"/>
      </patternFill>
    </fill>
    <fill>
      <patternFill patternType="solid">
        <fgColor rgb="FF8129EE"/>
        <bgColor rgb="FF8129EE"/>
      </patternFill>
    </fill>
    <fill>
      <patternFill patternType="solid">
        <fgColor rgb="FFA5A5A5"/>
        <bgColor rgb="FFA5A5A5"/>
      </patternFill>
    </fill>
    <fill>
      <patternFill patternType="solid">
        <fgColor rgb="FFFF6400"/>
        <bgColor rgb="FFFF6400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5">
    <border>
      <left/>
      <right/>
      <top/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ck">
        <color rgb="FFF9F9F9"/>
      </right>
      <top/>
      <bottom/>
      <diagonal/>
    </border>
    <border>
      <left style="thick">
        <color rgb="FFF9F9F9"/>
      </left>
      <right style="thick">
        <color rgb="FFF9F9F9"/>
      </right>
      <top/>
      <bottom/>
      <diagonal/>
    </border>
    <border>
      <left style="thick">
        <color rgb="FFF9F9F9"/>
      </left>
      <right style="thick">
        <color rgb="FFF9F9F9"/>
      </right>
      <top style="thin">
        <color rgb="FFEBEBEB"/>
      </top>
      <bottom/>
      <diagonal/>
    </border>
    <border>
      <left style="thick">
        <color rgb="FFF9F9F9"/>
      </left>
      <right/>
      <top/>
      <bottom/>
      <diagonal/>
    </border>
    <border>
      <left style="medium">
        <color rgb="FFEFEFEF"/>
      </left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/>
      <right style="medium">
        <color rgb="FFEFEFEF"/>
      </right>
      <top style="medium">
        <color rgb="FFEFEFEF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vertical="center" wrapText="1"/>
    </xf>
    <xf numFmtId="0" fontId="3" fillId="2" borderId="3" xfId="0" applyFont="1" applyFill="1" applyBorder="1"/>
    <xf numFmtId="0" fontId="3" fillId="3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49" fontId="6" fillId="4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49" fontId="8" fillId="2" borderId="2" xfId="0" applyNumberFormat="1" applyFont="1" applyFill="1" applyBorder="1" applyAlignment="1">
      <alignment vertical="center" wrapText="1"/>
    </xf>
    <xf numFmtId="164" fontId="8" fillId="2" borderId="2" xfId="0" applyNumberFormat="1" applyFont="1" applyFill="1" applyBorder="1" applyAlignment="1">
      <alignment vertical="center" wrapText="1"/>
    </xf>
    <xf numFmtId="165" fontId="8" fillId="2" borderId="2" xfId="0" applyNumberFormat="1" applyFont="1" applyFill="1" applyBorder="1" applyAlignment="1">
      <alignment vertical="center" wrapText="1"/>
    </xf>
    <xf numFmtId="3" fontId="8" fillId="2" borderId="2" xfId="0" applyNumberFormat="1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49" fontId="8" fillId="3" borderId="2" xfId="0" applyNumberFormat="1" applyFont="1" applyFill="1" applyBorder="1" applyAlignment="1">
      <alignment vertical="center" wrapText="1"/>
    </xf>
    <xf numFmtId="164" fontId="8" fillId="3" borderId="2" xfId="0" applyNumberFormat="1" applyFont="1" applyFill="1" applyBorder="1" applyAlignment="1">
      <alignment vertical="center" wrapText="1"/>
    </xf>
    <xf numFmtId="165" fontId="8" fillId="3" borderId="2" xfId="0" applyNumberFormat="1" applyFont="1" applyFill="1" applyBorder="1" applyAlignment="1">
      <alignment vertical="center" wrapText="1"/>
    </xf>
    <xf numFmtId="3" fontId="8" fillId="3" borderId="2" xfId="0" applyNumberFormat="1" applyFont="1" applyFill="1" applyBorder="1" applyAlignment="1">
      <alignment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right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5" fontId="8" fillId="2" borderId="6" xfId="0" applyNumberFormat="1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right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5" fontId="8" fillId="2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right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165" fontId="8" fillId="3" borderId="6" xfId="0" applyNumberFormat="1" applyFont="1" applyFill="1" applyBorder="1" applyAlignment="1">
      <alignment horizontal="center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165" fontId="8" fillId="3" borderId="8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vertical="center" wrapText="1"/>
    </xf>
    <xf numFmtId="3" fontId="10" fillId="3" borderId="2" xfId="0" applyNumberFormat="1" applyFont="1" applyFill="1" applyBorder="1" applyAlignment="1">
      <alignment vertical="center" wrapText="1"/>
    </xf>
    <xf numFmtId="165" fontId="9" fillId="3" borderId="2" xfId="0" applyNumberFormat="1" applyFont="1" applyFill="1" applyBorder="1" applyAlignment="1">
      <alignment vertical="center" wrapText="1"/>
    </xf>
    <xf numFmtId="0" fontId="11" fillId="0" borderId="0" xfId="0" applyFont="1"/>
    <xf numFmtId="0" fontId="12" fillId="2" borderId="2" xfId="0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vertical="center" wrapText="1"/>
    </xf>
    <xf numFmtId="165" fontId="12" fillId="2" borderId="2" xfId="0" applyNumberFormat="1" applyFont="1" applyFill="1" applyBorder="1" applyAlignment="1">
      <alignment vertical="center" wrapText="1"/>
    </xf>
    <xf numFmtId="3" fontId="12" fillId="2" borderId="2" xfId="0" applyNumberFormat="1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165" fontId="12" fillId="3" borderId="2" xfId="0" applyNumberFormat="1" applyFont="1" applyFill="1" applyBorder="1" applyAlignment="1">
      <alignment vertical="center" wrapText="1"/>
    </xf>
    <xf numFmtId="3" fontId="12" fillId="3" borderId="2" xfId="0" applyNumberFormat="1" applyFont="1" applyFill="1" applyBorder="1" applyAlignment="1">
      <alignment vertical="center" wrapText="1"/>
    </xf>
    <xf numFmtId="3" fontId="14" fillId="3" borderId="2" xfId="0" applyNumberFormat="1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49" fontId="6" fillId="6" borderId="2" xfId="0" applyNumberFormat="1" applyFont="1" applyFill="1" applyBorder="1" applyAlignment="1">
      <alignment vertical="center" wrapText="1"/>
    </xf>
    <xf numFmtId="2" fontId="8" fillId="2" borderId="2" xfId="0" applyNumberFormat="1" applyFont="1" applyFill="1" applyBorder="1" applyAlignment="1">
      <alignment vertical="center" wrapText="1"/>
    </xf>
    <xf numFmtId="2" fontId="8" fillId="3" borderId="2" xfId="0" applyNumberFormat="1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3" fontId="14" fillId="5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/>
    <xf numFmtId="49" fontId="5" fillId="2" borderId="3" xfId="0" applyNumberFormat="1" applyFont="1" applyFill="1" applyBorder="1" applyAlignment="1">
      <alignment vertical="center" wrapText="1"/>
    </xf>
    <xf numFmtId="49" fontId="12" fillId="3" borderId="2" xfId="0" applyNumberFormat="1" applyFont="1" applyFill="1" applyBorder="1" applyAlignment="1">
      <alignment vertical="center" wrapText="1"/>
    </xf>
    <xf numFmtId="166" fontId="16" fillId="3" borderId="2" xfId="0" applyNumberFormat="1" applyFont="1" applyFill="1" applyBorder="1" applyAlignment="1">
      <alignment vertical="center" wrapText="1"/>
    </xf>
    <xf numFmtId="166" fontId="12" fillId="3" borderId="2" xfId="0" applyNumberFormat="1" applyFont="1" applyFill="1" applyBorder="1" applyAlignment="1">
      <alignment vertical="center" wrapText="1"/>
    </xf>
    <xf numFmtId="165" fontId="17" fillId="3" borderId="2" xfId="0" applyNumberFormat="1" applyFont="1" applyFill="1" applyBorder="1" applyAlignment="1">
      <alignment vertical="center" wrapText="1"/>
    </xf>
    <xf numFmtId="166" fontId="15" fillId="2" borderId="2" xfId="0" applyNumberFormat="1" applyFont="1" applyFill="1" applyBorder="1" applyAlignment="1">
      <alignment vertical="center" wrapText="1"/>
    </xf>
    <xf numFmtId="166" fontId="12" fillId="2" borderId="2" xfId="0" applyNumberFormat="1" applyFont="1" applyFill="1" applyBorder="1" applyAlignment="1">
      <alignment vertical="center" wrapText="1"/>
    </xf>
    <xf numFmtId="165" fontId="17" fillId="2" borderId="2" xfId="0" applyNumberFormat="1" applyFont="1" applyFill="1" applyBorder="1" applyAlignment="1">
      <alignment vertical="center" wrapText="1"/>
    </xf>
    <xf numFmtId="2" fontId="12" fillId="3" borderId="2" xfId="0" applyNumberFormat="1" applyFont="1" applyFill="1" applyBorder="1" applyAlignment="1">
      <alignment vertical="center" wrapText="1"/>
    </xf>
    <xf numFmtId="2" fontId="12" fillId="2" borderId="2" xfId="0" applyNumberFormat="1" applyFont="1" applyFill="1" applyBorder="1" applyAlignment="1">
      <alignment vertical="center" wrapText="1"/>
    </xf>
    <xf numFmtId="167" fontId="12" fillId="2" borderId="2" xfId="0" applyNumberFormat="1" applyFont="1" applyFill="1" applyBorder="1" applyAlignment="1">
      <alignment vertical="center" wrapText="1"/>
    </xf>
    <xf numFmtId="166" fontId="19" fillId="2" borderId="2" xfId="0" applyNumberFormat="1" applyFont="1" applyFill="1" applyBorder="1" applyAlignment="1">
      <alignment vertical="center" wrapText="1"/>
    </xf>
    <xf numFmtId="49" fontId="20" fillId="3" borderId="2" xfId="0" applyNumberFormat="1" applyFont="1" applyFill="1" applyBorder="1" applyAlignment="1">
      <alignment vertical="center" wrapText="1"/>
    </xf>
    <xf numFmtId="49" fontId="20" fillId="2" borderId="2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vertical="center" wrapText="1"/>
    </xf>
    <xf numFmtId="166" fontId="12" fillId="2" borderId="6" xfId="0" applyNumberFormat="1" applyFont="1" applyFill="1" applyBorder="1" applyAlignment="1">
      <alignment horizontal="center" vertical="center" wrapText="1"/>
    </xf>
    <xf numFmtId="165" fontId="17" fillId="2" borderId="8" xfId="0" applyNumberFormat="1" applyFont="1" applyFill="1" applyBorder="1" applyAlignment="1">
      <alignment horizontal="center" vertical="center" wrapText="1"/>
    </xf>
    <xf numFmtId="168" fontId="12" fillId="3" borderId="2" xfId="0" applyNumberFormat="1" applyFont="1" applyFill="1" applyBorder="1" applyAlignment="1">
      <alignment vertical="center" wrapText="1"/>
    </xf>
    <xf numFmtId="4" fontId="12" fillId="3" borderId="2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/>
    </xf>
    <xf numFmtId="169" fontId="12" fillId="3" borderId="2" xfId="0" applyNumberFormat="1" applyFont="1" applyFill="1" applyBorder="1" applyAlignment="1">
      <alignment vertical="center" wrapText="1"/>
    </xf>
    <xf numFmtId="0" fontId="20" fillId="2" borderId="2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left" vertical="center" wrapText="1"/>
    </xf>
    <xf numFmtId="4" fontId="12" fillId="3" borderId="5" xfId="0" applyNumberFormat="1" applyFont="1" applyFill="1" applyBorder="1" applyAlignment="1">
      <alignment horizontal="center" vertical="center" wrapText="1"/>
    </xf>
    <xf numFmtId="4" fontId="12" fillId="3" borderId="6" xfId="0" applyNumberFormat="1" applyFont="1" applyFill="1" applyBorder="1" applyAlignment="1">
      <alignment horizontal="center" vertical="center" wrapText="1"/>
    </xf>
    <xf numFmtId="165" fontId="12" fillId="3" borderId="8" xfId="0" applyNumberFormat="1" applyFont="1" applyFill="1" applyBorder="1" applyAlignment="1">
      <alignment horizontal="center" vertical="center"/>
    </xf>
    <xf numFmtId="170" fontId="12" fillId="2" borderId="2" xfId="0" applyNumberFormat="1" applyFont="1" applyFill="1" applyBorder="1" applyAlignment="1">
      <alignment vertical="center" wrapText="1"/>
    </xf>
    <xf numFmtId="4" fontId="12" fillId="2" borderId="2" xfId="0" applyNumberFormat="1" applyFont="1" applyFill="1" applyBorder="1" applyAlignment="1">
      <alignment vertical="center" wrapText="1"/>
    </xf>
    <xf numFmtId="171" fontId="12" fillId="2" borderId="2" xfId="0" applyNumberFormat="1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left" vertical="center" wrapText="1"/>
    </xf>
    <xf numFmtId="4" fontId="12" fillId="2" borderId="5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172" fontId="12" fillId="2" borderId="2" xfId="0" applyNumberFormat="1" applyFont="1" applyFill="1" applyBorder="1" applyAlignment="1">
      <alignment vertical="center" wrapText="1"/>
    </xf>
    <xf numFmtId="4" fontId="15" fillId="2" borderId="2" xfId="0" applyNumberFormat="1" applyFont="1" applyFill="1" applyBorder="1" applyAlignment="1">
      <alignment vertical="center" wrapText="1"/>
    </xf>
    <xf numFmtId="4" fontId="16" fillId="3" borderId="2" xfId="0" applyNumberFormat="1" applyFont="1" applyFill="1" applyBorder="1" applyAlignment="1">
      <alignment vertical="center" wrapText="1"/>
    </xf>
    <xf numFmtId="4" fontId="15" fillId="2" borderId="8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5" fillId="2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4" fontId="15" fillId="3" borderId="2" xfId="0" applyNumberFormat="1" applyFont="1" applyFill="1" applyBorder="1" applyAlignment="1">
      <alignment vertical="center" wrapText="1"/>
    </xf>
    <xf numFmtId="165" fontId="22" fillId="3" borderId="2" xfId="0" applyNumberFormat="1" applyFont="1" applyFill="1" applyBorder="1" applyAlignment="1">
      <alignment vertical="center" wrapText="1"/>
    </xf>
    <xf numFmtId="0" fontId="23" fillId="2" borderId="3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vertical="center" wrapText="1"/>
    </xf>
    <xf numFmtId="2" fontId="12" fillId="3" borderId="8" xfId="0" applyNumberFormat="1" applyFont="1" applyFill="1" applyBorder="1" applyAlignment="1">
      <alignment horizontal="center" vertical="center" wrapText="1"/>
    </xf>
    <xf numFmtId="165" fontId="12" fillId="3" borderId="8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vertical="center" wrapText="1"/>
    </xf>
    <xf numFmtId="2" fontId="12" fillId="2" borderId="8" xfId="0" applyNumberFormat="1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5" fontId="12" fillId="2" borderId="3" xfId="0" applyNumberFormat="1" applyFont="1" applyFill="1" applyBorder="1" applyAlignment="1">
      <alignment horizontal="center" vertical="center" wrapText="1"/>
    </xf>
    <xf numFmtId="165" fontId="12" fillId="3" borderId="3" xfId="0" applyNumberFormat="1" applyFont="1" applyFill="1" applyBorder="1" applyAlignment="1">
      <alignment horizontal="center" vertical="center" wrapText="1"/>
    </xf>
    <xf numFmtId="166" fontId="12" fillId="3" borderId="6" xfId="0" applyNumberFormat="1" applyFont="1" applyFill="1" applyBorder="1" applyAlignment="1">
      <alignment horizontal="center" vertical="center" wrapText="1"/>
    </xf>
    <xf numFmtId="166" fontId="12" fillId="2" borderId="3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166" fontId="12" fillId="3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6" fillId="7" borderId="2" xfId="0" applyFont="1" applyFill="1" applyBorder="1" applyAlignment="1">
      <alignment vertical="center" wrapText="1"/>
    </xf>
    <xf numFmtId="49" fontId="6" fillId="7" borderId="2" xfId="0" applyNumberFormat="1" applyFont="1" applyFill="1" applyBorder="1" applyAlignment="1">
      <alignment vertical="center" wrapText="1"/>
    </xf>
    <xf numFmtId="4" fontId="6" fillId="7" borderId="2" xfId="0" applyNumberFormat="1" applyFont="1" applyFill="1" applyBorder="1" applyAlignment="1">
      <alignment vertical="center" wrapText="1"/>
    </xf>
    <xf numFmtId="165" fontId="6" fillId="7" borderId="2" xfId="0" applyNumberFormat="1" applyFont="1" applyFill="1" applyBorder="1" applyAlignment="1">
      <alignment vertical="center" wrapText="1"/>
    </xf>
    <xf numFmtId="49" fontId="24" fillId="2" borderId="3" xfId="0" applyNumberFormat="1" applyFont="1" applyFill="1" applyBorder="1" applyAlignment="1">
      <alignment vertical="center" wrapText="1"/>
    </xf>
    <xf numFmtId="2" fontId="2" fillId="2" borderId="2" xfId="0" applyNumberFormat="1" applyFont="1" applyFill="1" applyBorder="1" applyAlignment="1">
      <alignment vertical="center" wrapText="1"/>
    </xf>
    <xf numFmtId="2" fontId="2" fillId="3" borderId="2" xfId="0" applyNumberFormat="1" applyFont="1" applyFill="1" applyBorder="1" applyAlignment="1">
      <alignment vertical="center" wrapText="1"/>
    </xf>
    <xf numFmtId="4" fontId="17" fillId="3" borderId="2" xfId="0" applyNumberFormat="1" applyFont="1" applyFill="1" applyBorder="1" applyAlignment="1">
      <alignment vertical="center" wrapText="1"/>
    </xf>
    <xf numFmtId="49" fontId="25" fillId="2" borderId="3" xfId="0" applyNumberFormat="1" applyFont="1" applyFill="1" applyBorder="1" applyAlignment="1">
      <alignment vertical="center" wrapText="1"/>
    </xf>
    <xf numFmtId="2" fontId="21" fillId="3" borderId="2" xfId="0" applyNumberFormat="1" applyFont="1" applyFill="1" applyBorder="1" applyAlignment="1">
      <alignment vertical="center" wrapText="1"/>
    </xf>
    <xf numFmtId="2" fontId="21" fillId="2" borderId="2" xfId="0" applyNumberFormat="1" applyFont="1" applyFill="1" applyBorder="1" applyAlignment="1">
      <alignment vertical="center" wrapText="1"/>
    </xf>
    <xf numFmtId="0" fontId="26" fillId="3" borderId="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0" fontId="2" fillId="0" borderId="10" xfId="0" applyFont="1" applyBorder="1" applyAlignment="1">
      <alignment vertical="top" wrapText="1"/>
    </xf>
    <xf numFmtId="0" fontId="28" fillId="9" borderId="2" xfId="0" applyFont="1" applyFill="1" applyBorder="1" applyAlignment="1">
      <alignment vertical="center" wrapText="1"/>
    </xf>
    <xf numFmtId="3" fontId="28" fillId="9" borderId="2" xfId="0" applyNumberFormat="1" applyFont="1" applyFill="1" applyBorder="1" applyAlignment="1">
      <alignment vertical="center" wrapText="1"/>
    </xf>
    <xf numFmtId="49" fontId="28" fillId="9" borderId="2" xfId="0" applyNumberFormat="1" applyFont="1" applyFill="1" applyBorder="1" applyAlignment="1">
      <alignment vertical="center" wrapText="1"/>
    </xf>
    <xf numFmtId="164" fontId="28" fillId="9" borderId="2" xfId="0" applyNumberFormat="1" applyFont="1" applyFill="1" applyBorder="1" applyAlignment="1">
      <alignment vertical="center" wrapText="1"/>
    </xf>
    <xf numFmtId="165" fontId="28" fillId="9" borderId="2" xfId="0" applyNumberFormat="1" applyFont="1" applyFill="1" applyBorder="1" applyAlignment="1">
      <alignment vertical="center" wrapText="1"/>
    </xf>
    <xf numFmtId="0" fontId="27" fillId="8" borderId="3" xfId="0" applyFont="1" applyFill="1" applyBorder="1" applyAlignment="1">
      <alignment vertical="center" wrapText="1"/>
    </xf>
    <xf numFmtId="0" fontId="28" fillId="9" borderId="0" xfId="0" applyFont="1" applyFill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4" fontId="28" fillId="9" borderId="2" xfId="0" applyNumberFormat="1" applyFont="1" applyFill="1" applyBorder="1" applyAlignment="1">
      <alignment vertical="center" wrapText="1"/>
    </xf>
    <xf numFmtId="0" fontId="28" fillId="9" borderId="14" xfId="0" applyFont="1" applyFill="1" applyBorder="1" applyAlignment="1">
      <alignment vertical="center" wrapText="1"/>
    </xf>
    <xf numFmtId="0" fontId="27" fillId="8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9" fontId="2" fillId="0" borderId="10" xfId="0" applyNumberFormat="1" applyFont="1" applyBorder="1" applyAlignment="1">
      <alignment vertical="center" wrapText="1"/>
    </xf>
    <xf numFmtId="3" fontId="28" fillId="9" borderId="2" xfId="0" applyNumberFormat="1" applyFont="1" applyFill="1" applyBorder="1" applyAlignment="1">
      <alignment horizontal="right" vertical="center" wrapText="1"/>
    </xf>
    <xf numFmtId="0" fontId="28" fillId="9" borderId="4" xfId="0" applyFont="1" applyFill="1" applyBorder="1" applyAlignment="1">
      <alignment vertical="center" wrapText="1"/>
    </xf>
    <xf numFmtId="0" fontId="28" fillId="9" borderId="1" xfId="0" applyFont="1" applyFill="1" applyBorder="1" applyAlignment="1">
      <alignment vertical="center" wrapText="1"/>
    </xf>
    <xf numFmtId="3" fontId="9" fillId="3" borderId="2" xfId="0" applyNumberFormat="1" applyFont="1" applyFill="1" applyBorder="1" applyAlignment="1">
      <alignment horizontal="right" vertical="center" wrapText="1"/>
    </xf>
    <xf numFmtId="0" fontId="0" fillId="0" borderId="4" xfId="0" applyBorder="1"/>
    <xf numFmtId="0" fontId="0" fillId="0" borderId="1" xfId="0" applyBorder="1"/>
    <xf numFmtId="0" fontId="4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7" fillId="8" borderId="11" xfId="0" applyFont="1" applyFill="1" applyBorder="1" applyAlignment="1">
      <alignment horizontal="left" vertical="center" wrapText="1"/>
    </xf>
    <xf numFmtId="0" fontId="27" fillId="8" borderId="12" xfId="0" applyFont="1" applyFill="1" applyBorder="1" applyAlignment="1">
      <alignment vertical="center" wrapText="1"/>
    </xf>
    <xf numFmtId="0" fontId="27" fillId="8" borderId="13" xfId="0" applyFont="1" applyFill="1" applyBorder="1" applyAlignment="1">
      <alignment vertical="center" wrapText="1"/>
    </xf>
    <xf numFmtId="0" fontId="28" fillId="9" borderId="2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0" fontId="0" fillId="0" borderId="0" xfId="0"/>
  </cellXfs>
  <cellStyles count="1">
    <cellStyle name="Обычный" xfId="0" builtinId="0"/>
  </cellStyles>
  <dxfs count="1">
    <dxf>
      <font>
        <b/>
        <color rgb="FFF9F9F9"/>
      </font>
      <fill>
        <patternFill patternType="solid">
          <fgColor rgb="FF9A9A9A"/>
          <bgColor rgb="FF9A9A9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72470" cy="15525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072470" cy="155257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  <xdr:oneCellAnchor>
    <xdr:from>
      <xdr:col>0</xdr:col>
      <xdr:colOff>0</xdr:colOff>
      <xdr:row>0</xdr:row>
      <xdr:rowOff>485775</xdr:rowOff>
    </xdr:from>
    <xdr:ext cx="1971675" cy="8763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  <a:ln>
          <a:prstDash val="solid"/>
        </a:ln>
      </xdr:spPr>
    </xdr:pic>
    <xdr:clientData fLocksWithSheet="0"/>
  </xdr:oneCellAnchor>
  <xdr:oneCellAnchor>
    <xdr:from>
      <xdr:col>0</xdr:col>
      <xdr:colOff>0</xdr:colOff>
      <xdr:row>152</xdr:row>
      <xdr:rowOff>333375</xdr:rowOff>
    </xdr:from>
    <xdr:ext cx="10820400" cy="1552575"/>
    <xdr:pic>
      <xdr:nvPicPr>
        <xdr:cNvPr id="4" name="image2.png" descr="Picture" title="Изображение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57"/>
  <sheetViews>
    <sheetView showGridLines="0" tabSelected="1" zoomScale="85" zoomScaleNormal="85" workbookViewId="0">
      <pane ySplit="6" topLeftCell="A10" activePane="bottomLeft" state="frozen"/>
      <selection pane="bottomLeft" activeCell="B124" sqref="B124"/>
    </sheetView>
  </sheetViews>
  <sheetFormatPr baseColWidth="10" defaultColWidth="12.6640625" defaultRowHeight="15" customHeight="1"/>
  <cols>
    <col min="1" max="1" width="8" customWidth="1"/>
    <col min="2" max="2" width="82.1640625" customWidth="1"/>
    <col min="3" max="3" width="18.83203125" customWidth="1"/>
    <col min="4" max="4" width="13.5" customWidth="1"/>
    <col min="5" max="5" width="16.5" customWidth="1"/>
    <col min="6" max="6" width="18.83203125" customWidth="1"/>
  </cols>
  <sheetData>
    <row r="1" spans="1:7" ht="60" customHeight="1">
      <c r="A1" s="168"/>
      <c r="B1" s="169"/>
      <c r="C1" s="169"/>
      <c r="D1" s="169"/>
      <c r="E1" s="169"/>
      <c r="F1" s="170"/>
      <c r="G1" s="1"/>
    </row>
    <row r="2" spans="1:7" ht="59.25" customHeight="1">
      <c r="A2" s="167"/>
      <c r="B2" s="165"/>
      <c r="C2" s="2"/>
      <c r="D2" s="2"/>
      <c r="E2" s="167" t="s">
        <v>0</v>
      </c>
      <c r="F2" s="165"/>
      <c r="G2" s="1"/>
    </row>
    <row r="3" spans="1:7" ht="18.75" customHeight="1">
      <c r="A3" s="3"/>
      <c r="B3" s="3"/>
      <c r="C3" s="3"/>
      <c r="D3" s="3"/>
      <c r="E3" s="3"/>
      <c r="F3" s="3"/>
      <c r="G3" s="1"/>
    </row>
    <row r="4" spans="1:7" ht="45" customHeight="1">
      <c r="A4" s="4"/>
      <c r="B4" s="166" t="s">
        <v>1</v>
      </c>
      <c r="C4" s="164"/>
      <c r="D4" s="164"/>
      <c r="E4" s="164"/>
      <c r="F4" s="165"/>
      <c r="G4" s="1"/>
    </row>
    <row r="5" spans="1:7" ht="15.75" customHeight="1">
      <c r="A5" s="5"/>
      <c r="B5" s="5"/>
      <c r="C5" s="5"/>
      <c r="D5" s="5"/>
      <c r="E5" s="5"/>
      <c r="F5" s="5"/>
      <c r="G5" s="1"/>
    </row>
    <row r="6" spans="1:7" ht="25.5" customHeight="1">
      <c r="A6" s="6" t="s">
        <v>2</v>
      </c>
      <c r="B6" s="7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1"/>
    </row>
    <row r="7" spans="1:7" ht="15.75" customHeight="1">
      <c r="A7" s="146"/>
      <c r="B7" s="146" t="s">
        <v>8</v>
      </c>
      <c r="C7" s="146"/>
      <c r="D7" s="146"/>
      <c r="E7" s="147" t="s">
        <v>9</v>
      </c>
      <c r="F7" s="146"/>
      <c r="G7" s="1"/>
    </row>
    <row r="8" spans="1:7" ht="15.75" customHeight="1">
      <c r="A8" s="9">
        <v>1</v>
      </c>
      <c r="B8" s="10" t="s">
        <v>10</v>
      </c>
      <c r="C8" s="11">
        <f>IF($E8&lt;=199,VLOOKUP($B8,'Прайс-лист'!$B$17:$F$95,2,0),IF($E8&gt;=500,VLOOKUP($B8,'Прайс-лист'!$B$17:$F$95,4,0),VLOOKUP($B8,'Прайс-лист'!$B$17:$F$95,3,0)))</f>
        <v>0.25</v>
      </c>
      <c r="D8" s="12" t="str">
        <f>'Прайс-лист'!F17</f>
        <v>¥/шт</v>
      </c>
      <c r="E8" s="13"/>
      <c r="F8" s="12">
        <f>E8*C8</f>
        <v>0</v>
      </c>
      <c r="G8" s="1"/>
    </row>
    <row r="9" spans="1:7" ht="15.75" customHeight="1">
      <c r="A9" s="14">
        <v>2</v>
      </c>
      <c r="B9" s="15" t="s">
        <v>11</v>
      </c>
      <c r="C9" s="16">
        <f>IF($E9&lt;=199,VLOOKUP($B9,'Прайс-лист'!$B$17:$F$95,2,0),IF($E9&gt;=500,VLOOKUP($B9,'Прайс-лист'!$B$17:$F$95,4,0),VLOOKUP($B9,'Прайс-лист'!$B$17:$F$95,3,0)))</f>
        <v>0.66</v>
      </c>
      <c r="D9" s="17" t="str">
        <f>'Прайс-лист'!F18</f>
        <v>¥/короб</v>
      </c>
      <c r="E9" s="18"/>
      <c r="F9" s="17">
        <f>E9*C9</f>
        <v>0</v>
      </c>
      <c r="G9" s="1"/>
    </row>
    <row r="10" spans="1:7" ht="15.75" customHeight="1">
      <c r="A10" s="9">
        <v>3</v>
      </c>
      <c r="B10" s="10" t="s">
        <v>12</v>
      </c>
      <c r="C10" s="11">
        <f>IF($E10&lt;=199,VLOOKUP($B10,'Прайс-лист'!$B$17:$F$95,2,0),IF($E10&gt;=500,VLOOKUP($B10,'Прайс-лист'!$B$17:$F$95,4,0),VLOOKUP($B10,'Прайс-лист'!$B$17:$F$95,3,0)))</f>
        <v>0.41</v>
      </c>
      <c r="D10" s="12" t="str">
        <f>'Прайс-лист'!F19</f>
        <v>¥</v>
      </c>
      <c r="E10" s="13"/>
      <c r="F10" s="12">
        <f>E10*C10</f>
        <v>0</v>
      </c>
      <c r="G10" s="1"/>
    </row>
    <row r="11" spans="1:7" ht="15.75" customHeight="1">
      <c r="A11" s="14">
        <v>4</v>
      </c>
      <c r="B11" s="15" t="s">
        <v>13</v>
      </c>
      <c r="C11" s="16">
        <f>IF($E11&lt;=199,VLOOKUP($B11,'Прайс-лист'!$B$17:$F$95,2,0),IF($E11&gt;=500,VLOOKUP($B11,'Прайс-лист'!$B$17:$F$95,4,0),VLOOKUP($B11,'Прайс-лист'!$B$17:$F$95,3,0)))</f>
        <v>0.83</v>
      </c>
      <c r="D11" s="17" t="str">
        <f>'Прайс-лист'!F20</f>
        <v>¥</v>
      </c>
      <c r="E11" s="18"/>
      <c r="F11" s="17">
        <f>E11*C11</f>
        <v>0</v>
      </c>
      <c r="G11" s="1"/>
    </row>
    <row r="12" spans="1:7" ht="28.5" customHeight="1">
      <c r="A12" s="9">
        <v>5</v>
      </c>
      <c r="B12" s="10" t="s">
        <v>14</v>
      </c>
      <c r="C12" s="11">
        <f>IF($E12&lt;=199,VLOOKUP($B12,'Прайс-лист'!$B$17:$F$95,2,0),IF($E12&gt;=500,VLOOKUP($B12,'Прайс-лист'!$B$17:$F$95,4,0),VLOOKUP($B12,'Прайс-лист'!$B$17:$F$95,3,0)))</f>
        <v>1.1599999999999999</v>
      </c>
      <c r="D12" s="12" t="str">
        <f>'Прайс-лист'!F21</f>
        <v>¥</v>
      </c>
      <c r="E12" s="13"/>
      <c r="F12" s="12">
        <f>E12*C12</f>
        <v>0</v>
      </c>
      <c r="G12" s="1"/>
    </row>
    <row r="13" spans="1:7" ht="15.75" customHeight="1">
      <c r="A13" s="146">
        <v>6</v>
      </c>
      <c r="B13" s="148" t="s">
        <v>15</v>
      </c>
      <c r="C13" s="149"/>
      <c r="D13" s="150"/>
      <c r="E13" s="147"/>
      <c r="F13" s="150"/>
      <c r="G13" s="1"/>
    </row>
    <row r="14" spans="1:7" ht="15.75" customHeight="1">
      <c r="A14" s="10" t="s">
        <v>16</v>
      </c>
      <c r="B14" s="10" t="s">
        <v>17</v>
      </c>
      <c r="C14" s="11">
        <f>IF($E14&lt;=199,VLOOKUP($B14,'Прайс-лист'!$B$23:$F$29,2,0),IF($E14&gt;=500,VLOOKUP($B14,'Прайс-лист'!$B$23:$F$29,4,0),VLOOKUP($B14,'Прайс-лист'!$B$23:$F$29,3,0)))</f>
        <v>0.83</v>
      </c>
      <c r="D14" s="12" t="str">
        <f>'Прайс-лист'!F23</f>
        <v>¥</v>
      </c>
      <c r="E14" s="13"/>
      <c r="F14" s="12">
        <f t="shared" ref="F14:F20" si="0">E14*C14</f>
        <v>0</v>
      </c>
      <c r="G14" s="1"/>
    </row>
    <row r="15" spans="1:7" ht="15.75" customHeight="1">
      <c r="A15" s="15" t="s">
        <v>18</v>
      </c>
      <c r="B15" s="15" t="s">
        <v>19</v>
      </c>
      <c r="C15" s="16">
        <f>IF($E15&lt;=199,VLOOKUP($B15,'Прайс-лист'!$B$23:$F$29,2,0),IF($E15&gt;=500,VLOOKUP($B15,'Прайс-лист'!$B$23:$F$29,4,0),VLOOKUP($B15,'Прайс-лист'!$B$23:$F$29,3,0)))</f>
        <v>1.1599999999999999</v>
      </c>
      <c r="D15" s="17" t="str">
        <f>'Прайс-лист'!F24</f>
        <v>¥</v>
      </c>
      <c r="E15" s="18"/>
      <c r="F15" s="17">
        <f t="shared" si="0"/>
        <v>0</v>
      </c>
      <c r="G15" s="1"/>
    </row>
    <row r="16" spans="1:7" ht="15.75" customHeight="1">
      <c r="A16" s="10" t="s">
        <v>20</v>
      </c>
      <c r="B16" s="10" t="s">
        <v>21</v>
      </c>
      <c r="C16" s="11">
        <f>IF($E16&lt;=199,VLOOKUP($B16,'Прайс-лист'!$B$23:$F$29,2,0),IF($E16&gt;=500,VLOOKUP($B16,'Прайс-лист'!$B$23:$F$29,4,0),VLOOKUP($B16,'Прайс-лист'!$B$23:$F$29,3,0)))</f>
        <v>1.5</v>
      </c>
      <c r="D16" s="12" t="str">
        <f>'Прайс-лист'!F25</f>
        <v>¥</v>
      </c>
      <c r="E16" s="13"/>
      <c r="F16" s="12">
        <f t="shared" si="0"/>
        <v>0</v>
      </c>
      <c r="G16" s="1"/>
    </row>
    <row r="17" spans="1:7" ht="15.75" customHeight="1">
      <c r="A17" s="15" t="s">
        <v>22</v>
      </c>
      <c r="B17" s="15" t="s">
        <v>23</v>
      </c>
      <c r="C17" s="16">
        <f>IF($E17&lt;=199,VLOOKUP($B17,'Прайс-лист'!$B$23:$F$29,2,0),IF($E17&gt;=500,VLOOKUP($B17,'Прайс-лист'!$B$23:$F$29,4,0),VLOOKUP($B17,'Прайс-лист'!$B$23:$F$29,3,0)))</f>
        <v>1.83</v>
      </c>
      <c r="D17" s="17" t="str">
        <f>'Прайс-лист'!F26</f>
        <v>¥</v>
      </c>
      <c r="E17" s="18"/>
      <c r="F17" s="17">
        <f t="shared" si="0"/>
        <v>0</v>
      </c>
      <c r="G17" s="1"/>
    </row>
    <row r="18" spans="1:7" ht="15.75" customHeight="1">
      <c r="A18" s="10" t="s">
        <v>24</v>
      </c>
      <c r="B18" s="10" t="s">
        <v>25</v>
      </c>
      <c r="C18" s="11">
        <f>IF($E18&lt;=199,VLOOKUP($B18,'Прайс-лист'!$B$23:$F$29,2,0),IF($E18&gt;=500,VLOOKUP($B18,'Прайс-лист'!$B$23:$F$29,4,0),VLOOKUP($B18,'Прайс-лист'!$B$23:$F$29,3,0)))</f>
        <v>2.16</v>
      </c>
      <c r="D18" s="12" t="str">
        <f>'Прайс-лист'!F27</f>
        <v>¥</v>
      </c>
      <c r="E18" s="13"/>
      <c r="F18" s="12">
        <f t="shared" si="0"/>
        <v>0</v>
      </c>
      <c r="G18" s="1"/>
    </row>
    <row r="19" spans="1:7" ht="15.75" customHeight="1">
      <c r="A19" s="15" t="s">
        <v>26</v>
      </c>
      <c r="B19" s="15" t="s">
        <v>27</v>
      </c>
      <c r="C19" s="16">
        <f>IF($E19&lt;=199,VLOOKUP($B19,'Прайс-лист'!$B$23:$F$29,2,0),IF($E19&gt;=500,VLOOKUP($B19,'Прайс-лист'!$B$23:$F$29,4,0),VLOOKUP($B19,'Прайс-лист'!$B$23:$F$29,3,0)))</f>
        <v>2.57</v>
      </c>
      <c r="D19" s="17" t="str">
        <f>'Прайс-лист'!F28</f>
        <v>¥</v>
      </c>
      <c r="E19" s="18"/>
      <c r="F19" s="17">
        <f t="shared" si="0"/>
        <v>0</v>
      </c>
      <c r="G19" s="1"/>
    </row>
    <row r="20" spans="1:7" ht="15.75" customHeight="1">
      <c r="A20" s="10" t="s">
        <v>28</v>
      </c>
      <c r="B20" s="10" t="s">
        <v>29</v>
      </c>
      <c r="C20" s="11">
        <f>IF($E20&lt;=199,VLOOKUP($B20,'Прайс-лист'!$B$23:$F$29,2,0),IF($E20&gt;=500,VLOOKUP($B20,'Прайс-лист'!$B$23:$F$29,4,0),VLOOKUP($B20,'Прайс-лист'!$B$23:$F$29,3,0)))</f>
        <v>2.91</v>
      </c>
      <c r="D20" s="12" t="str">
        <f>'Прайс-лист'!F29</f>
        <v>¥</v>
      </c>
      <c r="E20" s="13"/>
      <c r="F20" s="12">
        <f t="shared" si="0"/>
        <v>0</v>
      </c>
      <c r="G20" s="1"/>
    </row>
    <row r="21" spans="1:7" ht="15.75" hidden="1" customHeight="1">
      <c r="A21" s="19"/>
      <c r="B21" s="20"/>
      <c r="C21" s="21"/>
      <c r="D21" s="22"/>
      <c r="E21" s="23"/>
      <c r="F21" s="24"/>
      <c r="G21" s="1"/>
    </row>
    <row r="22" spans="1:7" ht="15.75" customHeight="1">
      <c r="A22" s="14">
        <v>7</v>
      </c>
      <c r="B22" s="15" t="s">
        <v>30</v>
      </c>
      <c r="C22" s="16">
        <f>IF($E22&lt;=199,VLOOKUP($B22,'Прайс-лист'!$B$17:$F$95,2,0),IF($E22&gt;=500,VLOOKUP($B22,'Прайс-лист'!$B$17:$F$95,4,0),VLOOKUP($B22,'Прайс-лист'!$B$17:$F$95,3,0)))</f>
        <v>0.33</v>
      </c>
      <c r="D22" s="17" t="str">
        <f>'Прайс-лист'!F31</f>
        <v>¥</v>
      </c>
      <c r="E22" s="18"/>
      <c r="F22" s="17">
        <f>E22*C22</f>
        <v>0</v>
      </c>
      <c r="G22" s="1"/>
    </row>
    <row r="23" spans="1:7" ht="15.75" customHeight="1">
      <c r="A23" s="9">
        <v>8</v>
      </c>
      <c r="B23" s="10" t="s">
        <v>31</v>
      </c>
      <c r="C23" s="11">
        <f>IF($E23&lt;=199,VLOOKUP($B23,'Прайс-лист'!$B$17:$F$95,2,0),IF($E23&gt;=500,VLOOKUP($B23,'Прайс-лист'!$B$17:$F$95,4,0),VLOOKUP($B23,'Прайс-лист'!$B$17:$F$95,3,0)))</f>
        <v>0.41</v>
      </c>
      <c r="D23" s="12" t="str">
        <f>'Прайс-лист'!F32</f>
        <v>¥</v>
      </c>
      <c r="E23" s="13"/>
      <c r="F23" s="12">
        <f>E23*C23</f>
        <v>0</v>
      </c>
      <c r="G23" s="1"/>
    </row>
    <row r="24" spans="1:7" ht="28.5" customHeight="1">
      <c r="A24" s="14">
        <v>9</v>
      </c>
      <c r="B24" s="15" t="s">
        <v>32</v>
      </c>
      <c r="C24" s="16">
        <f>IF($E24&lt;=199,VLOOKUP($B24,'Прайс-лист'!$B$17:$F$95,2,0),IF($E24&gt;=500,VLOOKUP($B24,'Прайс-лист'!$B$17:$F$95,4,0),VLOOKUP($B24,'Прайс-лист'!$B$17:$F$95,3,0)))</f>
        <v>3.32</v>
      </c>
      <c r="D24" s="17" t="str">
        <f>'Прайс-лист'!F33</f>
        <v>¥</v>
      </c>
      <c r="E24" s="18"/>
      <c r="F24" s="17">
        <f>E24*C24</f>
        <v>0</v>
      </c>
      <c r="G24" s="1"/>
    </row>
    <row r="25" spans="1:7" ht="15.75" customHeight="1">
      <c r="A25" s="9">
        <v>10</v>
      </c>
      <c r="B25" s="10" t="s">
        <v>33</v>
      </c>
      <c r="C25" s="11">
        <f>IF($E25&lt;=199,VLOOKUP($B25,'Прайс-лист'!$B$17:$F$95,2,0),IF($E25&gt;=500,VLOOKUP($B25,'Прайс-лист'!$B$17:$F$95,4,0),VLOOKUP($B25,'Прайс-лист'!$B$17:$F$95,3,0)))</f>
        <v>0.5</v>
      </c>
      <c r="D25" s="12" t="str">
        <f>'Прайс-лист'!F34</f>
        <v>¥</v>
      </c>
      <c r="E25" s="13"/>
      <c r="F25" s="12">
        <f>E25*C25</f>
        <v>0</v>
      </c>
      <c r="G25" s="1"/>
    </row>
    <row r="26" spans="1:7" ht="15.75" customHeight="1">
      <c r="A26" s="14">
        <v>11</v>
      </c>
      <c r="B26" s="15" t="s">
        <v>34</v>
      </c>
      <c r="C26" s="16">
        <f>IF($E26&lt;=199,VLOOKUP($B26,'Прайс-лист'!$B$17:$F$95,2,0),IF($E26&gt;=500,VLOOKUP($B26,'Прайс-лист'!$B$17:$F$95,4,0),VLOOKUP($B26,'Прайс-лист'!$B$17:$F$95,3,0)))</f>
        <v>0.41</v>
      </c>
      <c r="D26" s="17" t="str">
        <f>'Прайс-лист'!F35</f>
        <v>¥</v>
      </c>
      <c r="E26" s="18"/>
      <c r="F26" s="17">
        <f>E26*C26</f>
        <v>0</v>
      </c>
      <c r="G26" s="1"/>
    </row>
    <row r="27" spans="1:7" ht="15.75" customHeight="1">
      <c r="A27" s="9">
        <v>12</v>
      </c>
      <c r="B27" s="10" t="s">
        <v>35</v>
      </c>
      <c r="C27" s="11"/>
      <c r="D27" s="12"/>
      <c r="E27" s="13"/>
      <c r="F27" s="12"/>
      <c r="G27" s="1"/>
    </row>
    <row r="28" spans="1:7" ht="15.75" customHeight="1">
      <c r="A28" s="15" t="s">
        <v>36</v>
      </c>
      <c r="B28" s="15" t="s">
        <v>37</v>
      </c>
      <c r="C28" s="16">
        <f>IF($E28&lt;=199,VLOOKUP($B28,'Прайс-лист'!$B$37:$F$43,2,0),IF($E28&gt;=500,VLOOKUP($B28,'Прайс-лист'!$B$37:$F$43,4,0),VLOOKUP($B28,'Прайс-лист'!$B$37:$F$43,3,0)))</f>
        <v>0.83</v>
      </c>
      <c r="D28" s="17" t="str">
        <f>'Прайс-лист'!F37</f>
        <v>¥</v>
      </c>
      <c r="E28" s="18"/>
      <c r="F28" s="17">
        <f t="shared" ref="F28:F34" si="1">E28*C28</f>
        <v>0</v>
      </c>
      <c r="G28" s="1"/>
    </row>
    <row r="29" spans="1:7" ht="15.75" customHeight="1">
      <c r="A29" s="10" t="s">
        <v>38</v>
      </c>
      <c r="B29" s="10" t="s">
        <v>39</v>
      </c>
      <c r="C29" s="11">
        <f>IF($E29&lt;=199,VLOOKUP($B29,'Прайс-лист'!$B$37:$F$43,2,0),IF($E29&gt;=500,VLOOKUP($B29,'Прайс-лист'!$B$37:$F$43,4,0),VLOOKUP($B29,'Прайс-лист'!$B$37:$F$43,3,0)))</f>
        <v>1.1599999999999999</v>
      </c>
      <c r="D29" s="12" t="str">
        <f>'Прайс-лист'!F38</f>
        <v>¥</v>
      </c>
      <c r="E29" s="13"/>
      <c r="F29" s="12">
        <f t="shared" si="1"/>
        <v>0</v>
      </c>
      <c r="G29" s="1"/>
    </row>
    <row r="30" spans="1:7" ht="15.75" customHeight="1">
      <c r="A30" s="15" t="s">
        <v>40</v>
      </c>
      <c r="B30" s="15" t="s">
        <v>41</v>
      </c>
      <c r="C30" s="16">
        <f>IF($E30&lt;=199,VLOOKUP($B30,'Прайс-лист'!$B$37:$F$43,2,0),IF($E30&gt;=500,VLOOKUP($B30,'Прайс-лист'!$B$37:$F$43,4,0),VLOOKUP($B30,'Прайс-лист'!$B$37:$F$43,3,0)))</f>
        <v>1.5</v>
      </c>
      <c r="D30" s="17" t="str">
        <f>'Прайс-лист'!F39</f>
        <v>¥</v>
      </c>
      <c r="E30" s="18"/>
      <c r="F30" s="17">
        <f t="shared" si="1"/>
        <v>0</v>
      </c>
      <c r="G30" s="1"/>
    </row>
    <row r="31" spans="1:7" ht="15.75" customHeight="1">
      <c r="A31" s="10" t="s">
        <v>42</v>
      </c>
      <c r="B31" s="10" t="s">
        <v>43</v>
      </c>
      <c r="C31" s="11">
        <f>IF($E31&lt;=199,VLOOKUP($B31,'Прайс-лист'!$B$37:$F$43,2,0),IF($E31&gt;=500,VLOOKUP($B31,'Прайс-лист'!$B$37:$F$43,4,0),VLOOKUP($B31,'Прайс-лист'!$B$37:$F$43,3,0)))</f>
        <v>1.83</v>
      </c>
      <c r="D31" s="12" t="str">
        <f>'Прайс-лист'!F40</f>
        <v>¥</v>
      </c>
      <c r="E31" s="13"/>
      <c r="F31" s="12">
        <f t="shared" si="1"/>
        <v>0</v>
      </c>
      <c r="G31" s="1"/>
    </row>
    <row r="32" spans="1:7" ht="15.75" customHeight="1">
      <c r="A32" s="15" t="s">
        <v>44</v>
      </c>
      <c r="B32" s="15" t="s">
        <v>45</v>
      </c>
      <c r="C32" s="16">
        <f>IF($E32&lt;=199,VLOOKUP($B32,'Прайс-лист'!$B$37:$F$43,2,0),IF($E32&gt;=500,VLOOKUP($B32,'Прайс-лист'!$B$37:$F$43,4,0),VLOOKUP($B32,'Прайс-лист'!$B$37:$F$43,3,0)))</f>
        <v>2.16</v>
      </c>
      <c r="D32" s="17" t="str">
        <f>'Прайс-лист'!F41</f>
        <v>¥</v>
      </c>
      <c r="E32" s="18"/>
      <c r="F32" s="17">
        <f t="shared" si="1"/>
        <v>0</v>
      </c>
      <c r="G32" s="1"/>
    </row>
    <row r="33" spans="1:7" ht="15.75" customHeight="1">
      <c r="A33" s="10" t="s">
        <v>46</v>
      </c>
      <c r="B33" s="10" t="s">
        <v>47</v>
      </c>
      <c r="C33" s="11">
        <f>IF($E33&lt;=199,VLOOKUP($B33,'Прайс-лист'!$B$37:$F$43,2,0),IF($E33&gt;=500,VLOOKUP($B33,'Прайс-лист'!$B$37:$F$43,4,0),VLOOKUP($B33,'Прайс-лист'!$B$37:$F$43,3,0)))</f>
        <v>2.57</v>
      </c>
      <c r="D33" s="12" t="str">
        <f>'Прайс-лист'!F42</f>
        <v>¥</v>
      </c>
      <c r="E33" s="13"/>
      <c r="F33" s="12">
        <f t="shared" si="1"/>
        <v>0</v>
      </c>
      <c r="G33" s="1"/>
    </row>
    <row r="34" spans="1:7" ht="15.75" customHeight="1">
      <c r="A34" s="15" t="s">
        <v>48</v>
      </c>
      <c r="B34" s="15" t="s">
        <v>49</v>
      </c>
      <c r="C34" s="16">
        <f>IF($E34&lt;=199,VLOOKUP($B34,'Прайс-лист'!$B$37:$F$43,2,0),IF($E34&gt;=500,VLOOKUP($B34,'Прайс-лист'!$B$37:$F$43,4,0),VLOOKUP($B34,'Прайс-лист'!$B$37:$F$43,3,0)))</f>
        <v>2.91</v>
      </c>
      <c r="D34" s="17" t="str">
        <f>'Прайс-лист'!F43</f>
        <v>¥</v>
      </c>
      <c r="E34" s="18"/>
      <c r="F34" s="17">
        <f t="shared" si="1"/>
        <v>0</v>
      </c>
      <c r="G34" s="1"/>
    </row>
    <row r="35" spans="1:7" ht="15.75" hidden="1" customHeight="1">
      <c r="A35" s="19"/>
      <c r="B35" s="25"/>
      <c r="C35" s="26"/>
      <c r="D35" s="27"/>
      <c r="E35" s="23"/>
      <c r="F35" s="24"/>
      <c r="G35" s="1"/>
    </row>
    <row r="36" spans="1:7" ht="15.75" customHeight="1">
      <c r="A36" s="9">
        <v>13</v>
      </c>
      <c r="B36" s="9" t="s">
        <v>50</v>
      </c>
      <c r="C36" s="11">
        <f>IF($E36&lt;=199,VLOOKUP($B36,'Прайс-лист'!$B$17:$F$95,2,0),IF($E36&gt;=500,VLOOKUP($B36,'Прайс-лист'!$B$17:$F$95,4,0),VLOOKUP($B36,'Прайс-лист'!$B$17:$F$95,3,0)))</f>
        <v>0.41</v>
      </c>
      <c r="D36" s="12" t="str">
        <f>'Прайс-лист'!F45</f>
        <v>¥</v>
      </c>
      <c r="E36" s="13"/>
      <c r="F36" s="12">
        <f>E36*C36</f>
        <v>0</v>
      </c>
      <c r="G36" s="1"/>
    </row>
    <row r="37" spans="1:7" ht="15.75" customHeight="1">
      <c r="A37" s="14">
        <v>14</v>
      </c>
      <c r="B37" s="14" t="s">
        <v>51</v>
      </c>
      <c r="C37" s="16">
        <f>IF($E37&lt;=199,VLOOKUP($B37,'Прайс-лист'!$B$17:$F$95,2,0),IF($E37&gt;=500,VLOOKUP($B37,'Прайс-лист'!$B$17:$F$95,4,0),VLOOKUP($B37,'Прайс-лист'!$B$17:$F$95,3,0)))</f>
        <v>6.64</v>
      </c>
      <c r="D37" s="17" t="str">
        <f>'Прайс-лист'!F46</f>
        <v>¥</v>
      </c>
      <c r="E37" s="18"/>
      <c r="F37" s="17">
        <f>E37*C37</f>
        <v>0</v>
      </c>
      <c r="G37" s="1"/>
    </row>
    <row r="38" spans="1:7" ht="15.75" customHeight="1">
      <c r="A38" s="146">
        <v>15</v>
      </c>
      <c r="B38" s="146" t="s">
        <v>52</v>
      </c>
      <c r="C38" s="149"/>
      <c r="D38" s="150"/>
      <c r="E38" s="147"/>
      <c r="F38" s="150"/>
      <c r="G38" s="1"/>
    </row>
    <row r="39" spans="1:7" ht="15.75" customHeight="1">
      <c r="A39" s="15" t="s">
        <v>53</v>
      </c>
      <c r="B39" s="14" t="s">
        <v>37</v>
      </c>
      <c r="C39" s="16">
        <f>IF($E39&lt;=199,VLOOKUP($B39,'Прайс-лист'!$B$48:$F$54,2,0),IF($E39&gt;=500,VLOOKUP($B39,'Прайс-лист'!$B$48:$F$54,4,0),VLOOKUP($B39,'Прайс-лист'!$B$48:$F$54,3,0)))</f>
        <v>0.83</v>
      </c>
      <c r="D39" s="17" t="str">
        <f>'Прайс-лист'!F48</f>
        <v>¥</v>
      </c>
      <c r="E39" s="18"/>
      <c r="F39" s="17">
        <f t="shared" ref="F39:F45" si="2">E39*C39</f>
        <v>0</v>
      </c>
      <c r="G39" s="1"/>
    </row>
    <row r="40" spans="1:7" ht="15.75" customHeight="1">
      <c r="A40" s="10" t="s">
        <v>54</v>
      </c>
      <c r="B40" s="9" t="s">
        <v>39</v>
      </c>
      <c r="C40" s="11">
        <f>IF($E40&lt;=199,VLOOKUP($B40,'Прайс-лист'!$B$48:$F$54,2,0),IF($E40&gt;=500,VLOOKUP($B40,'Прайс-лист'!$B$48:$F$54,4,0),VLOOKUP($B40,'Прайс-лист'!$B$48:$F$54,3,0)))</f>
        <v>1.1599999999999999</v>
      </c>
      <c r="D40" s="12" t="str">
        <f>'Прайс-лист'!F49</f>
        <v>¥</v>
      </c>
      <c r="E40" s="13"/>
      <c r="F40" s="12">
        <f t="shared" si="2"/>
        <v>0</v>
      </c>
      <c r="G40" s="1"/>
    </row>
    <row r="41" spans="1:7" ht="15.75" customHeight="1">
      <c r="A41" s="15" t="s">
        <v>55</v>
      </c>
      <c r="B41" s="14" t="s">
        <v>41</v>
      </c>
      <c r="C41" s="16">
        <f>IF($E41&lt;=199,VLOOKUP($B41,'Прайс-лист'!$B$48:$F$54,2,0),IF($E41&gt;=500,VLOOKUP($B41,'Прайс-лист'!$B$48:$F$54,4,0),VLOOKUP($B41,'Прайс-лист'!$B$48:$F$54,3,0)))</f>
        <v>1.5</v>
      </c>
      <c r="D41" s="17" t="str">
        <f>'Прайс-лист'!F50</f>
        <v>¥</v>
      </c>
      <c r="E41" s="18"/>
      <c r="F41" s="17">
        <f t="shared" si="2"/>
        <v>0</v>
      </c>
      <c r="G41" s="1"/>
    </row>
    <row r="42" spans="1:7" ht="15.75" customHeight="1">
      <c r="A42" s="10" t="s">
        <v>56</v>
      </c>
      <c r="B42" s="9" t="s">
        <v>43</v>
      </c>
      <c r="C42" s="11">
        <f>IF($E42&lt;=199,VLOOKUP($B42,'Прайс-лист'!$B$48:$F$54,2,0),IF($E42&gt;=500,VLOOKUP($B42,'Прайс-лист'!$B$48:$F$54,4,0),VLOOKUP($B42,'Прайс-лист'!$B$48:$F$54,3,0)))</f>
        <v>1.83</v>
      </c>
      <c r="D42" s="12" t="str">
        <f>'Прайс-лист'!F51</f>
        <v>¥</v>
      </c>
      <c r="E42" s="13"/>
      <c r="F42" s="12">
        <f t="shared" si="2"/>
        <v>0</v>
      </c>
      <c r="G42" s="1"/>
    </row>
    <row r="43" spans="1:7" ht="15.75" customHeight="1">
      <c r="A43" s="15" t="s">
        <v>57</v>
      </c>
      <c r="B43" s="14" t="s">
        <v>45</v>
      </c>
      <c r="C43" s="16">
        <f>IF($E43&lt;=199,VLOOKUP($B43,'Прайс-лист'!$B$48:$F$54,2,0),IF($E43&gt;=500,VLOOKUP($B43,'Прайс-лист'!$B$48:$F$54,4,0),VLOOKUP($B43,'Прайс-лист'!$B$48:$F$54,3,0)))</f>
        <v>2.16</v>
      </c>
      <c r="D43" s="17" t="str">
        <f>'Прайс-лист'!F52</f>
        <v>¥</v>
      </c>
      <c r="E43" s="18"/>
      <c r="F43" s="17">
        <f t="shared" si="2"/>
        <v>0</v>
      </c>
      <c r="G43" s="1"/>
    </row>
    <row r="44" spans="1:7" ht="15.75" customHeight="1">
      <c r="A44" s="10" t="s">
        <v>58</v>
      </c>
      <c r="B44" s="9" t="s">
        <v>27</v>
      </c>
      <c r="C44" s="11">
        <f>IF($E44&lt;=199,VLOOKUP($B44,'Прайс-лист'!$B$48:$F$54,2,0),IF($E44&gt;=500,VLOOKUP($B44,'Прайс-лист'!$B$48:$F$54,4,0),VLOOKUP($B44,'Прайс-лист'!$B$48:$F$54,3,0)))</f>
        <v>2.57</v>
      </c>
      <c r="D44" s="12" t="str">
        <f>'Прайс-лист'!F53</f>
        <v>¥</v>
      </c>
      <c r="E44" s="13"/>
      <c r="F44" s="12">
        <f t="shared" si="2"/>
        <v>0</v>
      </c>
      <c r="G44" s="1"/>
    </row>
    <row r="45" spans="1:7" ht="15.75" customHeight="1">
      <c r="A45" s="15" t="s">
        <v>59</v>
      </c>
      <c r="B45" s="14" t="s">
        <v>29</v>
      </c>
      <c r="C45" s="16">
        <f>IF($E45&lt;=199,VLOOKUP($B45,'Прайс-лист'!$B$48:$F$54,2,0),IF($E45&gt;=500,VLOOKUP($B45,'Прайс-лист'!$B$48:$F$54,4,0),VLOOKUP($B45,'Прайс-лист'!$B$48:$F$54,3,0)))</f>
        <v>2.91</v>
      </c>
      <c r="D45" s="17" t="str">
        <f>'Прайс-лист'!F54</f>
        <v>¥</v>
      </c>
      <c r="E45" s="18"/>
      <c r="F45" s="17">
        <f t="shared" si="2"/>
        <v>0</v>
      </c>
      <c r="G45" s="1"/>
    </row>
    <row r="46" spans="1:7" ht="15.75" hidden="1" customHeight="1">
      <c r="A46" s="28"/>
      <c r="B46" s="29"/>
      <c r="C46" s="30"/>
      <c r="D46" s="31"/>
      <c r="E46" s="32"/>
      <c r="F46" s="33"/>
      <c r="G46" s="1"/>
    </row>
    <row r="47" spans="1:7" ht="15.75" customHeight="1">
      <c r="A47" s="9">
        <v>16</v>
      </c>
      <c r="B47" s="9" t="s">
        <v>60</v>
      </c>
      <c r="C47" s="11">
        <f>IF($E47&lt;=199,VLOOKUP($B47,'Прайс-лист'!$B$17:$F$95,2,0),IF($E47&gt;=500,VLOOKUP($B47,'Прайс-лист'!$B$17:$F$95,4,0),VLOOKUP($B47,'Прайс-лист'!$B$17:$F$95,3,0)))</f>
        <v>0.5</v>
      </c>
      <c r="D47" s="12" t="str">
        <f>'Прайс-лист'!F56</f>
        <v>¥</v>
      </c>
      <c r="E47" s="13"/>
      <c r="F47" s="12">
        <f>E47*C47</f>
        <v>0</v>
      </c>
      <c r="G47" s="1"/>
    </row>
    <row r="48" spans="1:7" ht="15.75" customHeight="1">
      <c r="A48" s="14">
        <v>17</v>
      </c>
      <c r="B48" s="14" t="s">
        <v>61</v>
      </c>
      <c r="C48" s="16">
        <f>IF($E48&lt;=199,VLOOKUP($B48,'Прайс-лист'!$B$17:$F$95,2,0),IF($E48&gt;=500,VLOOKUP($B48,'Прайс-лист'!$B$17:$F$95,4,0),VLOOKUP($B48,'Прайс-лист'!$B$17:$F$95,3,0)))</f>
        <v>0.5</v>
      </c>
      <c r="D48" s="17" t="str">
        <f>'Прайс-лист'!F57</f>
        <v>¥</v>
      </c>
      <c r="E48" s="18"/>
      <c r="F48" s="17">
        <f>E48*C48</f>
        <v>0</v>
      </c>
      <c r="G48" s="1"/>
    </row>
    <row r="49" spans="1:7" ht="15.75" customHeight="1">
      <c r="A49" s="9">
        <v>18</v>
      </c>
      <c r="B49" s="9" t="s">
        <v>62</v>
      </c>
      <c r="C49" s="11">
        <f>IF($E49&lt;=199,VLOOKUP($B49,'Прайс-лист'!$B$17:$F$95,2,0),IF($E49&gt;=500,VLOOKUP($B49,'Прайс-лист'!$B$17:$F$95,4,0),VLOOKUP($B49,'Прайс-лист'!$B$17:$F$95,3,0)))</f>
        <v>0.5</v>
      </c>
      <c r="D49" s="12" t="str">
        <f>'Прайс-лист'!F58</f>
        <v>¥</v>
      </c>
      <c r="E49" s="13"/>
      <c r="F49" s="12">
        <f>E49*C49</f>
        <v>0</v>
      </c>
      <c r="G49" s="1"/>
    </row>
    <row r="50" spans="1:7" ht="15.75" customHeight="1">
      <c r="A50" s="146">
        <v>19</v>
      </c>
      <c r="B50" s="146" t="s">
        <v>63</v>
      </c>
      <c r="C50" s="149"/>
      <c r="D50" s="150"/>
      <c r="E50" s="147"/>
      <c r="F50" s="150"/>
      <c r="G50" s="1"/>
    </row>
    <row r="51" spans="1:7" ht="15.75" customHeight="1">
      <c r="A51" s="10" t="s">
        <v>64</v>
      </c>
      <c r="B51" s="9" t="s">
        <v>17</v>
      </c>
      <c r="C51" s="11">
        <f>IF($E51&lt;=199,VLOOKUP($B51,'Прайс-лист'!$B$60:$F$66,2, 0),IF($E51&gt;=500,VLOOKUP($B51,'Прайс-лист'!$B$60:$F$66,4,0),VLOOKUP($B51,'Прайс-лист'!$B$60:$F$66,3,0)))</f>
        <v>0.83</v>
      </c>
      <c r="D51" s="12" t="str">
        <f>'Прайс-лист'!F60</f>
        <v>¥</v>
      </c>
      <c r="E51" s="13"/>
      <c r="F51" s="12">
        <f t="shared" ref="F51:F57" si="3">E51*C51</f>
        <v>0</v>
      </c>
      <c r="G51" s="1"/>
    </row>
    <row r="52" spans="1:7" ht="15.75" customHeight="1">
      <c r="A52" s="15" t="s">
        <v>65</v>
      </c>
      <c r="B52" s="14" t="s">
        <v>19</v>
      </c>
      <c r="C52" s="16">
        <f>IF($E52&lt;=199,VLOOKUP($B52,'Прайс-лист'!$B$60:$F$66,2, 0),IF($E52&gt;=500,VLOOKUP($B52,'Прайс-лист'!$B$60:$F$66,4,0),VLOOKUP($B52,'Прайс-лист'!$B$60:$F$66,3,0)))</f>
        <v>1.1599999999999999</v>
      </c>
      <c r="D52" s="17" t="str">
        <f>'Прайс-лист'!F61</f>
        <v>¥</v>
      </c>
      <c r="E52" s="18"/>
      <c r="F52" s="17">
        <f t="shared" si="3"/>
        <v>0</v>
      </c>
      <c r="G52" s="1"/>
    </row>
    <row r="53" spans="1:7" ht="15.75" customHeight="1">
      <c r="A53" s="10" t="s">
        <v>66</v>
      </c>
      <c r="B53" s="9" t="s">
        <v>21</v>
      </c>
      <c r="C53" s="11">
        <f>IF($E53&lt;=199,VLOOKUP($B53,'Прайс-лист'!$B$60:$F$66,2, 0),IF($E53&gt;=500,VLOOKUP($B53,'Прайс-лист'!$B$60:$F$66,4,0),VLOOKUP($B53,'Прайс-лист'!$B$60:$F$66,3,0)))</f>
        <v>1.5</v>
      </c>
      <c r="D53" s="12" t="str">
        <f>'Прайс-лист'!F62</f>
        <v>¥</v>
      </c>
      <c r="E53" s="13"/>
      <c r="F53" s="12">
        <f t="shared" si="3"/>
        <v>0</v>
      </c>
      <c r="G53" s="1"/>
    </row>
    <row r="54" spans="1:7" ht="15.75" customHeight="1">
      <c r="A54" s="15" t="s">
        <v>67</v>
      </c>
      <c r="B54" s="14" t="s">
        <v>23</v>
      </c>
      <c r="C54" s="16">
        <f>IF($E54&lt;=199,VLOOKUP($B54,'Прайс-лист'!$B$60:$F$66,2, 0),IF($E54&gt;=500,VLOOKUP($B54,'Прайс-лист'!$B$60:$F$66,4,0),VLOOKUP($B54,'Прайс-лист'!$B$60:$F$66,3,0)))</f>
        <v>1.83</v>
      </c>
      <c r="D54" s="17" t="str">
        <f>'Прайс-лист'!F63</f>
        <v>¥</v>
      </c>
      <c r="E54" s="18"/>
      <c r="F54" s="17">
        <f t="shared" si="3"/>
        <v>0</v>
      </c>
      <c r="G54" s="1"/>
    </row>
    <row r="55" spans="1:7" ht="15.75" customHeight="1">
      <c r="A55" s="10" t="s">
        <v>68</v>
      </c>
      <c r="B55" s="9" t="s">
        <v>25</v>
      </c>
      <c r="C55" s="11">
        <f>IF($E55&lt;=199,VLOOKUP($B55,'Прайс-лист'!$B$60:$F$66,2, 0),IF($E55&gt;=500,VLOOKUP($B55,'Прайс-лист'!$B$60:$F$66,4,0),VLOOKUP($B55,'Прайс-лист'!$B$60:$F$66,3,0)))</f>
        <v>2.16</v>
      </c>
      <c r="D55" s="12" t="str">
        <f>'Прайс-лист'!F64</f>
        <v>¥</v>
      </c>
      <c r="E55" s="13"/>
      <c r="F55" s="12">
        <f t="shared" si="3"/>
        <v>0</v>
      </c>
      <c r="G55" s="1"/>
    </row>
    <row r="56" spans="1:7" ht="15.75" customHeight="1">
      <c r="A56" s="15" t="s">
        <v>69</v>
      </c>
      <c r="B56" s="14" t="s">
        <v>27</v>
      </c>
      <c r="C56" s="16">
        <f>IF($E56&lt;=199,VLOOKUP($B56,'Прайс-лист'!$B$60:$F$66,2, 0),IF($E56&gt;=500,VLOOKUP($B56,'Прайс-лист'!$B$60:$F$66,4,0),VLOOKUP($B56,'Прайс-лист'!$B$60:$F$66,3,0)))</f>
        <v>2.57</v>
      </c>
      <c r="D56" s="17" t="str">
        <f>'Прайс-лист'!F65</f>
        <v>¥</v>
      </c>
      <c r="E56" s="18"/>
      <c r="F56" s="17">
        <f t="shared" si="3"/>
        <v>0</v>
      </c>
      <c r="G56" s="1"/>
    </row>
    <row r="57" spans="1:7" ht="15.75" customHeight="1">
      <c r="A57" s="10" t="s">
        <v>70</v>
      </c>
      <c r="B57" s="9" t="s">
        <v>29</v>
      </c>
      <c r="C57" s="11">
        <f>IF($E57&lt;=199,VLOOKUP($B57,'Прайс-лист'!$B$60:$F$66,2, 0),IF($E57&gt;=500,VLOOKUP($B57,'Прайс-лист'!$B$60:$F$66,4,0),VLOOKUP($B57,'Прайс-лист'!$B$60:$F$66,3,0)))</f>
        <v>2.91</v>
      </c>
      <c r="D57" s="12" t="str">
        <f>'Прайс-лист'!F66</f>
        <v>¥</v>
      </c>
      <c r="E57" s="13"/>
      <c r="F57" s="12">
        <f t="shared" si="3"/>
        <v>0</v>
      </c>
      <c r="G57" s="1"/>
    </row>
    <row r="58" spans="1:7" ht="15.75" hidden="1" customHeight="1">
      <c r="A58" s="34"/>
      <c r="B58" s="35"/>
      <c r="C58" s="36"/>
      <c r="D58" s="37"/>
      <c r="E58" s="32"/>
      <c r="F58" s="33"/>
      <c r="G58" s="1"/>
    </row>
    <row r="59" spans="1:7" ht="15.75" customHeight="1">
      <c r="A59" s="146">
        <v>20</v>
      </c>
      <c r="B59" s="146" t="s">
        <v>71</v>
      </c>
      <c r="C59" s="149"/>
      <c r="D59" s="150"/>
      <c r="E59" s="147"/>
      <c r="F59" s="150"/>
      <c r="G59" s="1"/>
    </row>
    <row r="60" spans="1:7" ht="15.75" customHeight="1">
      <c r="A60" s="10" t="s">
        <v>72</v>
      </c>
      <c r="B60" s="9" t="s">
        <v>17</v>
      </c>
      <c r="C60" s="11">
        <f>IF($E60&lt;=199,VLOOKUP($B60,'Прайс-лист'!$B$69:$F$75,2,0),IF($E60&gt;=500,VLOOKUP($B60,'Прайс-лист'!$B$69:$F$75,4,0),VLOOKUP($B60,'Прайс-лист'!$B$69:$F$75,3,0)))</f>
        <v>0.83</v>
      </c>
      <c r="D60" s="12" t="str">
        <f>'Прайс-лист'!F69</f>
        <v>¥</v>
      </c>
      <c r="E60" s="13"/>
      <c r="F60" s="12">
        <f t="shared" ref="F60:F66" si="4">E60*C60</f>
        <v>0</v>
      </c>
      <c r="G60" s="1"/>
    </row>
    <row r="61" spans="1:7" ht="15.75" customHeight="1">
      <c r="A61" s="15" t="s">
        <v>73</v>
      </c>
      <c r="B61" s="14" t="s">
        <v>19</v>
      </c>
      <c r="C61" s="16">
        <f>IF($E61&lt;=199,VLOOKUP($B61,'Прайс-лист'!$B$69:$F$75,2,0),IF($E61&gt;=500,VLOOKUP($B61,'Прайс-лист'!$B$69:$F$75,4,0),VLOOKUP($B61,'Прайс-лист'!$B$69:$F$75,3,0)))</f>
        <v>1.1599999999999999</v>
      </c>
      <c r="D61" s="17" t="str">
        <f>'Прайс-лист'!F70</f>
        <v>¥</v>
      </c>
      <c r="E61" s="18"/>
      <c r="F61" s="17">
        <f t="shared" si="4"/>
        <v>0</v>
      </c>
      <c r="G61" s="1"/>
    </row>
    <row r="62" spans="1:7" ht="15.75" customHeight="1">
      <c r="A62" s="10" t="s">
        <v>74</v>
      </c>
      <c r="B62" s="9" t="s">
        <v>21</v>
      </c>
      <c r="C62" s="11">
        <f>IF($E62&lt;=199,VLOOKUP($B62,'Прайс-лист'!$B$69:$F$75,2,0),IF($E62&gt;=500,VLOOKUP($B62,'Прайс-лист'!$B$69:$F$75,4,0),VLOOKUP($B62,'Прайс-лист'!$B$69:$F$75,3,0)))</f>
        <v>1.5</v>
      </c>
      <c r="D62" s="12" t="str">
        <f>'Прайс-лист'!F71</f>
        <v>¥</v>
      </c>
      <c r="E62" s="13"/>
      <c r="F62" s="12">
        <f t="shared" si="4"/>
        <v>0</v>
      </c>
      <c r="G62" s="1"/>
    </row>
    <row r="63" spans="1:7" ht="15.75" customHeight="1">
      <c r="A63" s="15" t="s">
        <v>75</v>
      </c>
      <c r="B63" s="14" t="s">
        <v>23</v>
      </c>
      <c r="C63" s="16">
        <f>IF($E63&lt;=199,VLOOKUP($B63,'Прайс-лист'!$B$69:$F$75,2,0),IF($E63&gt;=500,VLOOKUP($B63,'Прайс-лист'!$B$69:$F$75,4,0),VLOOKUP($B63,'Прайс-лист'!$B$69:$F$75,3,0)))</f>
        <v>1.83</v>
      </c>
      <c r="D63" s="17" t="str">
        <f>'Прайс-лист'!F72</f>
        <v>¥</v>
      </c>
      <c r="E63" s="18"/>
      <c r="F63" s="17">
        <f t="shared" si="4"/>
        <v>0</v>
      </c>
      <c r="G63" s="1"/>
    </row>
    <row r="64" spans="1:7" ht="15.75" customHeight="1">
      <c r="A64" s="10" t="s">
        <v>76</v>
      </c>
      <c r="B64" s="9" t="s">
        <v>25</v>
      </c>
      <c r="C64" s="11">
        <f>IF($E64&lt;=199,VLOOKUP($B64,'Прайс-лист'!$B$69:$F$75,2,0),IF($E64&gt;=500,VLOOKUP($B64,'Прайс-лист'!$B$69:$F$75,4,0),VLOOKUP($B64,'Прайс-лист'!$B$69:$F$75,3,0)))</f>
        <v>2.16</v>
      </c>
      <c r="D64" s="12" t="str">
        <f>'Прайс-лист'!F73</f>
        <v>¥</v>
      </c>
      <c r="E64" s="13"/>
      <c r="F64" s="12">
        <f t="shared" si="4"/>
        <v>0</v>
      </c>
      <c r="G64" s="1"/>
    </row>
    <row r="65" spans="1:7" ht="15.75" customHeight="1">
      <c r="A65" s="15" t="s">
        <v>77</v>
      </c>
      <c r="B65" s="14" t="s">
        <v>27</v>
      </c>
      <c r="C65" s="16">
        <f>IF($E65&lt;=199,VLOOKUP($B65,'Прайс-лист'!$B$69:$F$75,2,0),IF($E65&gt;=500,VLOOKUP($B65,'Прайс-лист'!$B$69:$F$75,4,0),VLOOKUP($B65,'Прайс-лист'!$B$69:$F$75,3,0)))</f>
        <v>2.57</v>
      </c>
      <c r="D65" s="17" t="str">
        <f>'Прайс-лист'!F74</f>
        <v>¥</v>
      </c>
      <c r="E65" s="18"/>
      <c r="F65" s="17">
        <f t="shared" si="4"/>
        <v>0</v>
      </c>
      <c r="G65" s="1"/>
    </row>
    <row r="66" spans="1:7" ht="15.75" customHeight="1">
      <c r="A66" s="10" t="s">
        <v>78</v>
      </c>
      <c r="B66" s="9" t="s">
        <v>29</v>
      </c>
      <c r="C66" s="11">
        <f>IF($E66&lt;=199,VLOOKUP($B66,'Прайс-лист'!$B$69:$F$75,2,0),IF($E66&gt;=500,VLOOKUP($B66,'Прайс-лист'!$B$69:$F$75,4,0),VLOOKUP($B66,'Прайс-лист'!$B$69:$F$75,3,0)))</f>
        <v>2.91</v>
      </c>
      <c r="D66" s="12" t="str">
        <f>'Прайс-лист'!F75</f>
        <v>¥</v>
      </c>
      <c r="E66" s="13"/>
      <c r="F66" s="12">
        <f t="shared" si="4"/>
        <v>0</v>
      </c>
      <c r="G66" s="1"/>
    </row>
    <row r="67" spans="1:7" ht="15.75" hidden="1" customHeight="1">
      <c r="A67" s="38"/>
      <c r="B67" s="39"/>
      <c r="C67" s="21"/>
      <c r="D67" s="22"/>
      <c r="E67" s="23"/>
      <c r="F67" s="24"/>
      <c r="G67" s="1"/>
    </row>
    <row r="68" spans="1:7" ht="15.75" customHeight="1">
      <c r="A68" s="146">
        <v>21</v>
      </c>
      <c r="B68" s="146" t="s">
        <v>79</v>
      </c>
      <c r="C68" s="149"/>
      <c r="D68" s="150"/>
      <c r="E68" s="147"/>
      <c r="F68" s="150"/>
      <c r="G68" s="1"/>
    </row>
    <row r="69" spans="1:7" ht="15.75" customHeight="1">
      <c r="A69" s="10" t="s">
        <v>80</v>
      </c>
      <c r="B69" s="9" t="s">
        <v>17</v>
      </c>
      <c r="C69" s="11">
        <f>IF($E69&lt;=199,VLOOKUP($B69,'Прайс-лист'!$B$78:$F$84,2,0),IF($E69&gt;=500,VLOOKUP($B69,'Прайс-лист'!$B$78:$F$84,4,0),VLOOKUP($B69,'Прайс-лист'!$B$78:$F$84,3,0)))</f>
        <v>0.83</v>
      </c>
      <c r="D69" s="12" t="str">
        <f>'Прайс-лист'!F78</f>
        <v>¥</v>
      </c>
      <c r="E69" s="13"/>
      <c r="F69" s="12">
        <f t="shared" ref="F69:F75" si="5">E69*C69</f>
        <v>0</v>
      </c>
      <c r="G69" s="1"/>
    </row>
    <row r="70" spans="1:7" ht="15.75" customHeight="1">
      <c r="A70" s="15" t="s">
        <v>81</v>
      </c>
      <c r="B70" s="14" t="s">
        <v>19</v>
      </c>
      <c r="C70" s="16">
        <f>IF($E70&lt;=199,VLOOKUP($B70,'Прайс-лист'!$B$78:$F$84,2,0),IF($E70&gt;=500,VLOOKUP($B70,'Прайс-лист'!$B$78:$F$84,4,0),VLOOKUP($B70,'Прайс-лист'!$B$78:$F$84,3,0)))</f>
        <v>1.1599999999999999</v>
      </c>
      <c r="D70" s="17" t="str">
        <f>'Прайс-лист'!F79</f>
        <v>¥</v>
      </c>
      <c r="E70" s="18"/>
      <c r="F70" s="17">
        <f t="shared" si="5"/>
        <v>0</v>
      </c>
      <c r="G70" s="1"/>
    </row>
    <row r="71" spans="1:7" ht="15.75" customHeight="1">
      <c r="A71" s="10" t="s">
        <v>82</v>
      </c>
      <c r="B71" s="9" t="s">
        <v>21</v>
      </c>
      <c r="C71" s="11">
        <f>IF($E71&lt;=199,VLOOKUP($B71,'Прайс-лист'!$B$78:$F$84,2,0),IF($E71&gt;=500,VLOOKUP($B71,'Прайс-лист'!$B$78:$F$84,4,0),VLOOKUP($B71,'Прайс-лист'!$B$78:$F$84,3,0)))</f>
        <v>1.5</v>
      </c>
      <c r="D71" s="12" t="str">
        <f>'Прайс-лист'!F80</f>
        <v>¥</v>
      </c>
      <c r="E71" s="13"/>
      <c r="F71" s="12">
        <f t="shared" si="5"/>
        <v>0</v>
      </c>
      <c r="G71" s="1"/>
    </row>
    <row r="72" spans="1:7" ht="15.75" customHeight="1">
      <c r="A72" s="15" t="s">
        <v>83</v>
      </c>
      <c r="B72" s="14" t="s">
        <v>23</v>
      </c>
      <c r="C72" s="16">
        <f>IF($E72&lt;=199,VLOOKUP($B72,'Прайс-лист'!$B$78:$F$84,2,0),IF($E72&gt;=500,VLOOKUP($B72,'Прайс-лист'!$B$78:$F$84,4,0),VLOOKUP($B72,'Прайс-лист'!$B$78:$F$84,3,0)))</f>
        <v>1.83</v>
      </c>
      <c r="D72" s="17" t="str">
        <f>'Прайс-лист'!F81</f>
        <v>¥</v>
      </c>
      <c r="E72" s="18"/>
      <c r="F72" s="17">
        <f t="shared" si="5"/>
        <v>0</v>
      </c>
      <c r="G72" s="1"/>
    </row>
    <row r="73" spans="1:7" ht="15.75" customHeight="1">
      <c r="A73" s="10" t="s">
        <v>84</v>
      </c>
      <c r="B73" s="9" t="s">
        <v>25</v>
      </c>
      <c r="C73" s="11">
        <f>IF($E73&lt;=199,VLOOKUP($B73,'Прайс-лист'!$B$78:$F$84,2,0),IF($E73&gt;=500,VLOOKUP($B73,'Прайс-лист'!$B$78:$F$84,4,0),VLOOKUP($B73,'Прайс-лист'!$B$78:$F$84,3,0)))</f>
        <v>2.16</v>
      </c>
      <c r="D73" s="12" t="str">
        <f>'Прайс-лист'!F82</f>
        <v>¥</v>
      </c>
      <c r="E73" s="13"/>
      <c r="F73" s="12">
        <f t="shared" si="5"/>
        <v>0</v>
      </c>
      <c r="G73" s="1"/>
    </row>
    <row r="74" spans="1:7" ht="15.75" customHeight="1">
      <c r="A74" s="15" t="s">
        <v>85</v>
      </c>
      <c r="B74" s="14" t="s">
        <v>27</v>
      </c>
      <c r="C74" s="16">
        <f>IF($E74&lt;=199,VLOOKUP($B74,'Прайс-лист'!$B$78:$F$84,2,0),IF($E74&gt;=500,VLOOKUP($B74,'Прайс-лист'!$B$78:$F$84,4,0),VLOOKUP($B74,'Прайс-лист'!$B$78:$F$84,3,0)))</f>
        <v>2.57</v>
      </c>
      <c r="D74" s="17" t="str">
        <f>'Прайс-лист'!F83</f>
        <v>¥</v>
      </c>
      <c r="E74" s="18"/>
      <c r="F74" s="17">
        <f t="shared" si="5"/>
        <v>0</v>
      </c>
      <c r="G74" s="1"/>
    </row>
    <row r="75" spans="1:7" ht="15.75" customHeight="1">
      <c r="A75" s="10" t="s">
        <v>86</v>
      </c>
      <c r="B75" s="9" t="s">
        <v>29</v>
      </c>
      <c r="C75" s="11">
        <f>IF($E75&lt;=199,VLOOKUP($B75,'Прайс-лист'!$B$78:$F$84,2,0),IF($E75&gt;=500,VLOOKUP($B75,'Прайс-лист'!$B$78:$F$84,4,0),VLOOKUP($B75,'Прайс-лист'!$B$78:$F$84,3,0)))</f>
        <v>2.91</v>
      </c>
      <c r="D75" s="12" t="str">
        <f>'Прайс-лист'!F84</f>
        <v>¥</v>
      </c>
      <c r="E75" s="13"/>
      <c r="F75" s="12">
        <f t="shared" si="5"/>
        <v>0</v>
      </c>
      <c r="G75" s="1"/>
    </row>
    <row r="76" spans="1:7" ht="15.75" hidden="1" customHeight="1">
      <c r="A76" s="34"/>
      <c r="B76" s="40"/>
      <c r="C76" s="30"/>
      <c r="D76" s="31"/>
      <c r="E76" s="32"/>
      <c r="F76" s="33"/>
      <c r="G76" s="1"/>
    </row>
    <row r="77" spans="1:7" ht="15.75" customHeight="1">
      <c r="A77" s="14">
        <v>22</v>
      </c>
      <c r="B77" s="14" t="s">
        <v>87</v>
      </c>
      <c r="C77" s="16">
        <f>IF($E77&lt;=199,VLOOKUP($B77,'Прайс-лист'!$B$17:$F$95,2,0),IF($E77&gt;=500,VLOOKUP($B77,'Прайс-лист'!$B$17:$F$95,4,0),VLOOKUP($B77,'Прайс-лист'!$B$17:$F$95,3,0)))</f>
        <v>0.25</v>
      </c>
      <c r="D77" s="17" t="str">
        <f>'Прайс-лист'!F86</f>
        <v>¥</v>
      </c>
      <c r="E77" s="18"/>
      <c r="F77" s="17">
        <f t="shared" ref="F77:F83" si="6">E77*C77</f>
        <v>0</v>
      </c>
      <c r="G77" s="1"/>
    </row>
    <row r="78" spans="1:7" ht="28.5" customHeight="1">
      <c r="A78" s="9">
        <v>23</v>
      </c>
      <c r="B78" s="9" t="s">
        <v>88</v>
      </c>
      <c r="C78" s="11">
        <f>IF($E78&lt;=199,VLOOKUP($B78,'Прайс-лист'!$B$17:$F$95,2,0),IF($E78&gt;=500,VLOOKUP($B78,'Прайс-лист'!$B$17:$F$95,4,0),VLOOKUP($B78,'Прайс-лист'!$B$17:$F$95,3,0)))</f>
        <v>0.41</v>
      </c>
      <c r="D78" s="12" t="str">
        <f>'Прайс-лист'!F87</f>
        <v>¥</v>
      </c>
      <c r="E78" s="13"/>
      <c r="F78" s="12">
        <f t="shared" si="6"/>
        <v>0</v>
      </c>
      <c r="G78" s="1"/>
    </row>
    <row r="79" spans="1:7" ht="15.75" customHeight="1">
      <c r="A79" s="14">
        <v>24</v>
      </c>
      <c r="B79" s="14" t="s">
        <v>89</v>
      </c>
      <c r="C79" s="16">
        <f>IF($E79&lt;=199,VLOOKUP($B79,'Прайс-лист'!$B$17:$F$95,2,0),IF($E79&gt;=500,VLOOKUP($B79,'Прайс-лист'!$B$17:$F$95,4,0),VLOOKUP($B79,'Прайс-лист'!$B$17:$F$95,3,0)))</f>
        <v>4.1500000000000004</v>
      </c>
      <c r="D79" s="17" t="str">
        <f>'Прайс-лист'!F88</f>
        <v>¥/SKU</v>
      </c>
      <c r="E79" s="18"/>
      <c r="F79" s="17">
        <f t="shared" si="6"/>
        <v>0</v>
      </c>
      <c r="G79" s="1"/>
    </row>
    <row r="80" spans="1:7" ht="15.75" customHeight="1">
      <c r="A80" s="9">
        <v>25</v>
      </c>
      <c r="B80" s="9" t="s">
        <v>90</v>
      </c>
      <c r="C80" s="11">
        <f>IF($E80&lt;=199,VLOOKUP($B80,'Прайс-лист'!$B$17:$F$95,2,0),IF($E80&gt;=500,VLOOKUP($B80,'Прайс-лист'!$B$17:$F$95,4,0),VLOOKUP($B80,'Прайс-лист'!$B$17:$F$95,3,0)))</f>
        <v>4.9800000000000004</v>
      </c>
      <c r="D80" s="12" t="str">
        <f>'Прайс-лист'!F89</f>
        <v>¥/SKU</v>
      </c>
      <c r="E80" s="13"/>
      <c r="F80" s="12">
        <f t="shared" si="6"/>
        <v>0</v>
      </c>
      <c r="G80" s="1"/>
    </row>
    <row r="81" spans="1:7" ht="15.75" customHeight="1">
      <c r="A81" s="14">
        <v>26</v>
      </c>
      <c r="B81" s="14" t="s">
        <v>91</v>
      </c>
      <c r="C81" s="16">
        <f>IF($E81&lt;=199,VLOOKUP($B81,'Прайс-лист'!$B$17:$F$95,2,0),IF($E81&gt;=500,VLOOKUP($B81,'Прайс-лист'!$B$17:$F$95,4,0),VLOOKUP($B81,'Прайс-лист'!$B$17:$F$95,3,0)))</f>
        <v>4.9800000000000004</v>
      </c>
      <c r="D81" s="17" t="str">
        <f>'Прайс-лист'!F90</f>
        <v>¥/SKU</v>
      </c>
      <c r="E81" s="18"/>
      <c r="F81" s="17">
        <f t="shared" si="6"/>
        <v>0</v>
      </c>
      <c r="G81" s="1"/>
    </row>
    <row r="82" spans="1:7" ht="28.5" customHeight="1">
      <c r="A82" s="9">
        <v>27</v>
      </c>
      <c r="B82" s="9" t="s">
        <v>92</v>
      </c>
      <c r="C82" s="11">
        <f>IF($E82&lt;=199,VLOOKUP($B82,'Прайс-лист'!$B$17:$F$95,2,0),IF($E82&gt;=500,VLOOKUP($B82,'Прайс-лист'!$B$17:$F$95,4,0),VLOOKUP($B82,'Прайс-лист'!$B$17:$F$95,3,0)))</f>
        <v>0.33</v>
      </c>
      <c r="D82" s="12" t="str">
        <f>'Прайс-лист'!F91</f>
        <v>¥</v>
      </c>
      <c r="E82" s="41"/>
      <c r="F82" s="12">
        <f t="shared" si="6"/>
        <v>0</v>
      </c>
      <c r="G82" s="1"/>
    </row>
    <row r="83" spans="1:7" ht="15.75" customHeight="1">
      <c r="A83" s="14">
        <v>28</v>
      </c>
      <c r="B83" s="14" t="s">
        <v>93</v>
      </c>
      <c r="C83" s="16">
        <f>IF($E83&lt;=199,VLOOKUP($B83,'Прайс-лист'!$B$17:$F$95,2,0),IF($E83&gt;=500,VLOOKUP($B83,'Прайс-лист'!$B$17:$F$95,4,0),VLOOKUP($B83,'Прайс-лист'!$B$17:$F$95,3,0)))</f>
        <v>0.66</v>
      </c>
      <c r="D83" s="17" t="str">
        <f>'Прайс-лист'!F93</f>
        <v>¥</v>
      </c>
      <c r="E83" s="18"/>
      <c r="F83" s="17">
        <f t="shared" si="6"/>
        <v>0</v>
      </c>
      <c r="G83" s="1"/>
    </row>
    <row r="84" spans="1:7" ht="15.75" customHeight="1">
      <c r="A84" s="9">
        <v>29</v>
      </c>
      <c r="B84" s="9" t="s">
        <v>94</v>
      </c>
      <c r="C84" s="11" t="str">
        <f>IF($E84&lt;=199,VLOOKUP($B84,'Прайс-лист'!$B$17:$F$95,2,0),IF($E84&gt;=500,VLOOKUP($B84,'Прайс-лист'!$B$17:$F$95,4,0),VLOOKUP($B84,'Прайс-лист'!$B$17:$F$95,3,0)))</f>
        <v>по согласованию</v>
      </c>
      <c r="D84" s="12" t="str">
        <f>'Прайс-лист'!F94</f>
        <v>¥/задача</v>
      </c>
      <c r="E84" s="13"/>
      <c r="F84" s="12"/>
      <c r="G84" s="1"/>
    </row>
    <row r="85" spans="1:7" ht="15.75" customHeight="1">
      <c r="A85" s="160" t="s">
        <v>95</v>
      </c>
      <c r="B85" s="161"/>
      <c r="C85" s="161"/>
      <c r="D85" s="162"/>
      <c r="E85" s="147"/>
      <c r="F85" s="150">
        <f>SUM(F8:F84)</f>
        <v>0</v>
      </c>
      <c r="G85" s="44"/>
    </row>
    <row r="86" spans="1:7" ht="15.75" customHeight="1">
      <c r="A86" s="146"/>
      <c r="B86" s="148" t="s">
        <v>96</v>
      </c>
      <c r="C86" s="150"/>
      <c r="D86" s="147"/>
      <c r="E86" s="147" t="s">
        <v>9</v>
      </c>
      <c r="F86" s="150"/>
      <c r="G86" s="1"/>
    </row>
    <row r="87" spans="1:7" ht="15.75" customHeight="1">
      <c r="A87" s="9">
        <v>30</v>
      </c>
      <c r="B87" s="10" t="s">
        <v>97</v>
      </c>
      <c r="C87" s="12">
        <f>'Прайс-лист'!C99</f>
        <v>0.83</v>
      </c>
      <c r="D87" s="13" t="str">
        <f>'Прайс-лист'!D99</f>
        <v>¥/шт.</v>
      </c>
      <c r="E87" s="13"/>
      <c r="F87" s="12">
        <f t="shared" ref="F87:F97" si="7">E87*C87</f>
        <v>0</v>
      </c>
      <c r="G87" s="1"/>
    </row>
    <row r="88" spans="1:7" ht="15.75" customHeight="1">
      <c r="A88" s="14">
        <v>31</v>
      </c>
      <c r="B88" s="15" t="s">
        <v>98</v>
      </c>
      <c r="C88" s="17">
        <f>'Прайс-лист'!C100</f>
        <v>2.08</v>
      </c>
      <c r="D88" s="18" t="str">
        <f>'Прайс-лист'!D100</f>
        <v>¥/шт.</v>
      </c>
      <c r="E88" s="18"/>
      <c r="F88" s="17">
        <f t="shared" si="7"/>
        <v>0</v>
      </c>
      <c r="G88" s="1"/>
    </row>
    <row r="89" spans="1:7" ht="15.75" customHeight="1">
      <c r="A89" s="9">
        <v>32</v>
      </c>
      <c r="B89" s="10" t="s">
        <v>99</v>
      </c>
      <c r="C89" s="12">
        <f>'Прайс-лист'!C101</f>
        <v>24.91</v>
      </c>
      <c r="D89" s="13" t="str">
        <f>'Прайс-лист'!D101</f>
        <v>¥/шт.</v>
      </c>
      <c r="E89" s="13"/>
      <c r="F89" s="12">
        <f t="shared" si="7"/>
        <v>0</v>
      </c>
      <c r="G89" s="1"/>
    </row>
    <row r="90" spans="1:7" ht="15.75" customHeight="1">
      <c r="A90" s="14">
        <v>33</v>
      </c>
      <c r="B90" s="15" t="s">
        <v>100</v>
      </c>
      <c r="C90" s="17">
        <f>'Прайс-лист'!C102</f>
        <v>16.61</v>
      </c>
      <c r="D90" s="18" t="str">
        <f>'Прайс-лист'!D102</f>
        <v>¥/шт.</v>
      </c>
      <c r="E90" s="18"/>
      <c r="F90" s="17">
        <f t="shared" si="7"/>
        <v>0</v>
      </c>
      <c r="G90" s="1"/>
    </row>
    <row r="91" spans="1:7" ht="15.75" customHeight="1">
      <c r="A91" s="9">
        <v>34</v>
      </c>
      <c r="B91" s="10" t="s">
        <v>101</v>
      </c>
      <c r="C91" s="12">
        <f>'Прайс-лист'!C103</f>
        <v>0.83</v>
      </c>
      <c r="D91" s="13" t="str">
        <f>'Прайс-лист'!D103</f>
        <v>¥/шт.</v>
      </c>
      <c r="E91" s="13"/>
      <c r="F91" s="12">
        <f t="shared" si="7"/>
        <v>0</v>
      </c>
      <c r="G91" s="1"/>
    </row>
    <row r="92" spans="1:7" ht="15.75" customHeight="1">
      <c r="A92" s="14">
        <v>35</v>
      </c>
      <c r="B92" s="15" t="s">
        <v>102</v>
      </c>
      <c r="C92" s="17">
        <f>'Прайс-лист'!C104</f>
        <v>2.08</v>
      </c>
      <c r="D92" s="18" t="str">
        <f>'Прайс-лист'!D104</f>
        <v>¥/шт.</v>
      </c>
      <c r="E92" s="18"/>
      <c r="F92" s="17">
        <f t="shared" si="7"/>
        <v>0</v>
      </c>
      <c r="G92" s="1"/>
    </row>
    <row r="93" spans="1:7" ht="15.75" customHeight="1">
      <c r="A93" s="9">
        <v>36</v>
      </c>
      <c r="B93" s="10" t="s">
        <v>103</v>
      </c>
      <c r="C93" s="12">
        <f>'Прайс-лист'!C105</f>
        <v>3.74</v>
      </c>
      <c r="D93" s="13" t="str">
        <f>'Прайс-лист'!D105</f>
        <v>¥/короб</v>
      </c>
      <c r="E93" s="13"/>
      <c r="F93" s="12">
        <f t="shared" si="7"/>
        <v>0</v>
      </c>
      <c r="G93" s="1"/>
    </row>
    <row r="94" spans="1:7" ht="15.75" customHeight="1">
      <c r="A94" s="14">
        <v>37</v>
      </c>
      <c r="B94" s="15" t="s">
        <v>104</v>
      </c>
      <c r="C94" s="17">
        <f>'Прайс-лист'!C106</f>
        <v>0.83</v>
      </c>
      <c r="D94" s="18" t="str">
        <f>'Прайс-лист'!D106</f>
        <v>¥/шт.</v>
      </c>
      <c r="E94" s="18"/>
      <c r="F94" s="17">
        <f t="shared" si="7"/>
        <v>0</v>
      </c>
      <c r="G94" s="1"/>
    </row>
    <row r="95" spans="1:7" ht="15.75" customHeight="1">
      <c r="A95" s="9">
        <v>38</v>
      </c>
      <c r="B95" s="10" t="s">
        <v>105</v>
      </c>
      <c r="C95" s="12">
        <f>'Прайс-лист'!C107</f>
        <v>1.25</v>
      </c>
      <c r="D95" s="13" t="str">
        <f>'Прайс-лист'!D107</f>
        <v>¥/шт.</v>
      </c>
      <c r="E95" s="13"/>
      <c r="F95" s="12">
        <f t="shared" si="7"/>
        <v>0</v>
      </c>
      <c r="G95" s="1"/>
    </row>
    <row r="96" spans="1:7" ht="15.75" customHeight="1">
      <c r="A96" s="14">
        <v>39</v>
      </c>
      <c r="B96" s="15" t="s">
        <v>106</v>
      </c>
      <c r="C96" s="17">
        <f>'Прайс-лист'!C108</f>
        <v>16.61</v>
      </c>
      <c r="D96" s="18" t="str">
        <f>'Прайс-лист'!D108</f>
        <v>¥/шт.</v>
      </c>
      <c r="E96" s="18"/>
      <c r="F96" s="17">
        <f t="shared" si="7"/>
        <v>0</v>
      </c>
      <c r="G96" s="1"/>
    </row>
    <row r="97" spans="1:7" ht="15.75" customHeight="1">
      <c r="A97" s="9">
        <v>40</v>
      </c>
      <c r="B97" s="10" t="s">
        <v>107</v>
      </c>
      <c r="C97" s="12">
        <f>'Прайс-лист'!C109</f>
        <v>29.07</v>
      </c>
      <c r="D97" s="13" t="str">
        <f>'Прайс-лист'!D109</f>
        <v>¥/шт.</v>
      </c>
      <c r="E97" s="13"/>
      <c r="F97" s="12">
        <f t="shared" si="7"/>
        <v>0</v>
      </c>
      <c r="G97" s="1"/>
    </row>
    <row r="98" spans="1:7" ht="15.75" customHeight="1">
      <c r="A98" s="14">
        <v>41</v>
      </c>
      <c r="B98" s="15" t="s">
        <v>108</v>
      </c>
      <c r="C98" s="17" t="str">
        <f>'Прайс-лист'!C110</f>
        <v>по согласованию</v>
      </c>
      <c r="D98" s="18" t="str">
        <f>'Прайс-лист'!D110</f>
        <v>¥/задача</v>
      </c>
      <c r="E98" s="18"/>
      <c r="F98" s="17"/>
      <c r="G98" s="1"/>
    </row>
    <row r="99" spans="1:7">
      <c r="A99" s="9">
        <v>42</v>
      </c>
      <c r="B99" s="10" t="s">
        <v>109</v>
      </c>
      <c r="C99" s="12">
        <f>'Прайс-лист'!C111</f>
        <v>4.1500000000000004</v>
      </c>
      <c r="D99" s="13" t="str">
        <f>'Прайс-лист'!D111</f>
        <v>¥/паллет/сутки</v>
      </c>
      <c r="E99" s="13"/>
      <c r="F99" s="12">
        <f>E99*C99</f>
        <v>0</v>
      </c>
      <c r="G99" s="1"/>
    </row>
    <row r="100" spans="1:7" ht="15.75" customHeight="1">
      <c r="A100" s="160" t="s">
        <v>110</v>
      </c>
      <c r="B100" s="161"/>
      <c r="C100" s="161"/>
      <c r="D100" s="162"/>
      <c r="E100" s="147"/>
      <c r="F100" s="150">
        <f>SUM(F87:F99)</f>
        <v>0</v>
      </c>
      <c r="G100" s="44"/>
    </row>
    <row r="101" spans="1:7" ht="15.75" customHeight="1">
      <c r="A101" s="38"/>
      <c r="B101" s="39"/>
      <c r="C101" s="22"/>
      <c r="D101" s="23"/>
      <c r="E101" s="23"/>
      <c r="F101" s="24"/>
      <c r="G101" s="1"/>
    </row>
    <row r="102" spans="1:7" ht="15.75" customHeight="1">
      <c r="A102" s="146"/>
      <c r="B102" s="146" t="s">
        <v>111</v>
      </c>
      <c r="C102" s="146"/>
      <c r="D102" s="146"/>
      <c r="E102" s="147" t="s">
        <v>9</v>
      </c>
      <c r="F102" s="146"/>
      <c r="G102" s="1"/>
    </row>
    <row r="103" spans="1:7" ht="15.75" customHeight="1">
      <c r="A103" s="9">
        <v>43</v>
      </c>
      <c r="B103" s="10" t="s">
        <v>112</v>
      </c>
      <c r="C103" s="12">
        <f>'Прайс-лист'!C155</f>
        <v>8.3000000000000007</v>
      </c>
      <c r="D103" s="13" t="str">
        <f>'Прайс-лист'!D155</f>
        <v>¥/SKU</v>
      </c>
      <c r="E103" s="13"/>
      <c r="F103" s="12">
        <f>E103*C103</f>
        <v>0</v>
      </c>
      <c r="G103" s="1"/>
    </row>
    <row r="104" spans="1:7" ht="30">
      <c r="A104" s="14">
        <v>44</v>
      </c>
      <c r="B104" s="15" t="s">
        <v>113</v>
      </c>
      <c r="C104" s="17">
        <f>'Прайс-лист'!C156</f>
        <v>0.83</v>
      </c>
      <c r="D104" s="18" t="str">
        <f>'Прайс-лист'!D156</f>
        <v>¥/шт.</v>
      </c>
      <c r="E104" s="18"/>
      <c r="F104" s="17">
        <f>E104*C104</f>
        <v>0</v>
      </c>
      <c r="G104" s="1"/>
    </row>
    <row r="105" spans="1:7" ht="30">
      <c r="A105" s="9">
        <v>45</v>
      </c>
      <c r="B105" s="10" t="s">
        <v>114</v>
      </c>
      <c r="C105" s="12">
        <f>'Прайс-лист'!C157</f>
        <v>7.28</v>
      </c>
      <c r="D105" s="13" t="str">
        <f>'Прайс-лист'!D157</f>
        <v>¥/шт.</v>
      </c>
      <c r="E105" s="13"/>
      <c r="F105" s="12">
        <f>E105*C105</f>
        <v>0</v>
      </c>
      <c r="G105" s="1"/>
    </row>
    <row r="106" spans="1:7" ht="15.75" customHeight="1">
      <c r="A106" s="14">
        <v>46</v>
      </c>
      <c r="B106" s="15" t="s">
        <v>115</v>
      </c>
      <c r="C106" s="17">
        <f>'Прайс-лист'!C158</f>
        <v>0.7</v>
      </c>
      <c r="D106" s="18" t="str">
        <f>'Прайс-лист'!D158</f>
        <v>¥/сутки</v>
      </c>
      <c r="E106" s="18"/>
      <c r="F106" s="17">
        <f>E106*C106</f>
        <v>0</v>
      </c>
      <c r="G106" s="1"/>
    </row>
    <row r="107" spans="1:7" ht="15.75" customHeight="1">
      <c r="A107" s="160" t="s">
        <v>116</v>
      </c>
      <c r="B107" s="161"/>
      <c r="C107" s="161"/>
      <c r="D107" s="162"/>
      <c r="E107" s="147"/>
      <c r="F107" s="150">
        <f>SUM(F103:F106)</f>
        <v>0</v>
      </c>
      <c r="G107" s="44"/>
    </row>
    <row r="108" spans="1:7" ht="15.75" customHeight="1">
      <c r="A108" s="38"/>
      <c r="B108" s="39"/>
      <c r="C108" s="22"/>
      <c r="D108" s="23"/>
      <c r="E108" s="23"/>
      <c r="F108" s="24"/>
      <c r="G108" s="1"/>
    </row>
    <row r="109" spans="1:7" ht="15.75" customHeight="1">
      <c r="A109" s="146"/>
      <c r="B109" s="148" t="s">
        <v>117</v>
      </c>
      <c r="C109" s="150"/>
      <c r="D109" s="147"/>
      <c r="E109" s="147"/>
      <c r="F109" s="150"/>
      <c r="G109" s="1"/>
    </row>
    <row r="110" spans="1:7" ht="15.75" customHeight="1">
      <c r="A110" s="14">
        <v>47</v>
      </c>
      <c r="B110" s="15" t="s">
        <v>118</v>
      </c>
      <c r="C110" s="17">
        <f>'Прайс-лист'!C166</f>
        <v>86</v>
      </c>
      <c r="D110" s="18" t="str">
        <f>'Прайс-лист'!D166</f>
        <v>¥/проект</v>
      </c>
      <c r="E110" s="18"/>
      <c r="F110" s="17">
        <f t="shared" ref="F110:F128" si="8">E110*C110</f>
        <v>0</v>
      </c>
      <c r="G110" s="1"/>
    </row>
    <row r="111" spans="1:7" ht="15.75" customHeight="1">
      <c r="A111" s="9">
        <v>48</v>
      </c>
      <c r="B111" s="10" t="s">
        <v>119</v>
      </c>
      <c r="C111" s="12">
        <f>'Прайс-лист'!C167</f>
        <v>172</v>
      </c>
      <c r="D111" s="13" t="str">
        <f>'Прайс-лист'!D167</f>
        <v>¥/проект</v>
      </c>
      <c r="E111" s="13"/>
      <c r="F111" s="12">
        <f t="shared" si="8"/>
        <v>0</v>
      </c>
      <c r="G111" s="1"/>
    </row>
    <row r="112" spans="1:7" ht="15.75" customHeight="1">
      <c r="A112" s="14">
        <v>49</v>
      </c>
      <c r="B112" s="15" t="s">
        <v>120</v>
      </c>
      <c r="C112" s="17">
        <f>'Прайс-лист'!C168</f>
        <v>172</v>
      </c>
      <c r="D112" s="18" t="str">
        <f>'Прайс-лист'!D168</f>
        <v>¥/проект</v>
      </c>
      <c r="E112" s="18"/>
      <c r="F112" s="17">
        <f t="shared" si="8"/>
        <v>0</v>
      </c>
      <c r="G112" s="1"/>
    </row>
    <row r="113" spans="1:7" ht="15.75" customHeight="1">
      <c r="A113" s="9">
        <v>50</v>
      </c>
      <c r="B113" s="10" t="s">
        <v>121</v>
      </c>
      <c r="C113" s="12">
        <f>'Прайс-лист'!C169</f>
        <v>86</v>
      </c>
      <c r="D113" s="13" t="str">
        <f>'Прайс-лист'!D169</f>
        <v>¥/SKU</v>
      </c>
      <c r="E113" s="13"/>
      <c r="F113" s="12">
        <f t="shared" si="8"/>
        <v>0</v>
      </c>
      <c r="G113" s="1"/>
    </row>
    <row r="114" spans="1:7" ht="15.75" customHeight="1">
      <c r="A114" s="14">
        <v>51</v>
      </c>
      <c r="B114" s="15" t="s">
        <v>122</v>
      </c>
      <c r="C114" s="17">
        <f>'Прайс-лист'!C170</f>
        <v>86</v>
      </c>
      <c r="D114" s="18" t="str">
        <f>'Прайс-лист'!D170</f>
        <v>¥/SKU</v>
      </c>
      <c r="E114" s="18"/>
      <c r="F114" s="17">
        <f t="shared" si="8"/>
        <v>0</v>
      </c>
      <c r="G114" s="1"/>
    </row>
    <row r="115" spans="1:7" ht="15.75" customHeight="1">
      <c r="A115" s="9">
        <v>52</v>
      </c>
      <c r="B115" s="10" t="s">
        <v>123</v>
      </c>
      <c r="C115" s="12">
        <f>'Прайс-лист'!C171</f>
        <v>861</v>
      </c>
      <c r="D115" s="13" t="str">
        <f>'Прайс-лист'!D171</f>
        <v>¥/проект</v>
      </c>
      <c r="E115" s="13"/>
      <c r="F115" s="12">
        <f t="shared" si="8"/>
        <v>0</v>
      </c>
      <c r="G115" s="1"/>
    </row>
    <row r="116" spans="1:7">
      <c r="A116" s="14">
        <v>53</v>
      </c>
      <c r="B116" s="15" t="s">
        <v>124</v>
      </c>
      <c r="C116" s="17">
        <f>'Прайс-лист'!C172</f>
        <v>172</v>
      </c>
      <c r="D116" s="18" t="str">
        <f>'Прайс-лист'!D172</f>
        <v>¥/поставка</v>
      </c>
      <c r="E116" s="18"/>
      <c r="F116" s="17">
        <f t="shared" si="8"/>
        <v>0</v>
      </c>
      <c r="G116" s="1"/>
    </row>
    <row r="117" spans="1:7" ht="15.75" customHeight="1">
      <c r="A117" s="9">
        <v>54</v>
      </c>
      <c r="B117" s="10" t="s">
        <v>125</v>
      </c>
      <c r="C117" s="12">
        <f>'Прайс-лист'!C173</f>
        <v>86</v>
      </c>
      <c r="D117" s="13" t="str">
        <f>'Прайс-лист'!D173</f>
        <v>¥/проект</v>
      </c>
      <c r="E117" s="13"/>
      <c r="F117" s="12">
        <f t="shared" si="8"/>
        <v>0</v>
      </c>
      <c r="G117" s="1"/>
    </row>
    <row r="118" spans="1:7" ht="15.75" customHeight="1">
      <c r="A118" s="14">
        <v>55</v>
      </c>
      <c r="B118" s="15" t="s">
        <v>126</v>
      </c>
      <c r="C118" s="17">
        <f>'Прайс-лист'!C174</f>
        <v>345</v>
      </c>
      <c r="D118" s="18" t="str">
        <f>'Прайс-лист'!D174</f>
        <v>¥/мес</v>
      </c>
      <c r="E118" s="18"/>
      <c r="F118" s="17">
        <f t="shared" si="8"/>
        <v>0</v>
      </c>
      <c r="G118" s="1"/>
    </row>
    <row r="119" spans="1:7">
      <c r="A119" s="9">
        <v>56</v>
      </c>
      <c r="B119" s="10" t="s">
        <v>127</v>
      </c>
      <c r="C119" s="12">
        <f>'Прайс-лист'!C175</f>
        <v>86</v>
      </c>
      <c r="D119" s="13" t="str">
        <f>'Прайс-лист'!D175</f>
        <v>¥/мес</v>
      </c>
      <c r="E119" s="13"/>
      <c r="F119" s="12">
        <f t="shared" si="8"/>
        <v>0</v>
      </c>
      <c r="G119" s="1"/>
    </row>
    <row r="120" spans="1:7">
      <c r="A120" s="14">
        <v>57</v>
      </c>
      <c r="B120" s="15" t="s">
        <v>128</v>
      </c>
      <c r="C120" s="17">
        <f>'Прайс-лист'!C176</f>
        <v>172</v>
      </c>
      <c r="D120" s="18" t="str">
        <f>'Прайс-лист'!D176</f>
        <v>¥/мес/SKU</v>
      </c>
      <c r="E120" s="18"/>
      <c r="F120" s="17">
        <f t="shared" si="8"/>
        <v>0</v>
      </c>
      <c r="G120" s="1"/>
    </row>
    <row r="121" spans="1:7">
      <c r="A121" s="9">
        <v>58</v>
      </c>
      <c r="B121" s="10" t="s">
        <v>129</v>
      </c>
      <c r="C121" s="12">
        <f>'Прайс-лист'!C177</f>
        <v>172</v>
      </c>
      <c r="D121" s="13" t="str">
        <f>'Прайс-лист'!D177</f>
        <v>¥/мес</v>
      </c>
      <c r="E121" s="13"/>
      <c r="F121" s="12">
        <f t="shared" si="8"/>
        <v>0</v>
      </c>
      <c r="G121" s="1"/>
    </row>
    <row r="122" spans="1:7">
      <c r="A122" s="14">
        <v>59</v>
      </c>
      <c r="B122" s="15" t="s">
        <v>130</v>
      </c>
      <c r="C122" s="17">
        <f>'Прайс-лист'!C178</f>
        <v>86</v>
      </c>
      <c r="D122" s="18" t="str">
        <f>'Прайс-лист'!D178</f>
        <v>¥/мес</v>
      </c>
      <c r="E122" s="18"/>
      <c r="F122" s="17">
        <f t="shared" si="8"/>
        <v>0</v>
      </c>
      <c r="G122" s="1"/>
    </row>
    <row r="123" spans="1:7" ht="34">
      <c r="A123" s="45">
        <v>60</v>
      </c>
      <c r="B123" s="46" t="s">
        <v>131</v>
      </c>
      <c r="C123" s="47">
        <f>'Прайс-лист'!C179</f>
        <v>172</v>
      </c>
      <c r="D123" s="48" t="str">
        <f>'Прайс-лист'!D179</f>
        <v>¥/мес/SKU</v>
      </c>
      <c r="E123" s="48"/>
      <c r="F123" s="47">
        <f t="shared" si="8"/>
        <v>0</v>
      </c>
      <c r="G123" s="1"/>
    </row>
    <row r="124" spans="1:7" ht="15.75" customHeight="1">
      <c r="A124" s="49">
        <v>61</v>
      </c>
      <c r="B124" s="15" t="s">
        <v>132</v>
      </c>
      <c r="C124" s="50">
        <f>'Прайс-лист'!C180</f>
        <v>861</v>
      </c>
      <c r="D124" s="51" t="str">
        <f>'Прайс-лист'!D180</f>
        <v>¥/мес</v>
      </c>
      <c r="E124" s="52"/>
      <c r="F124" s="50">
        <f t="shared" si="8"/>
        <v>0</v>
      </c>
      <c r="G124" s="1"/>
    </row>
    <row r="125" spans="1:7" ht="15.75" customHeight="1">
      <c r="A125" s="9">
        <v>62</v>
      </c>
      <c r="B125" s="10" t="s">
        <v>133</v>
      </c>
      <c r="C125" s="12">
        <f>'Прайс-лист'!C181</f>
        <v>86</v>
      </c>
      <c r="D125" s="13" t="str">
        <f>'Прайс-лист'!D181</f>
        <v>¥/мес/SKU</v>
      </c>
      <c r="E125" s="13"/>
      <c r="F125" s="12">
        <f t="shared" si="8"/>
        <v>0</v>
      </c>
      <c r="G125" s="1"/>
    </row>
    <row r="126" spans="1:7" ht="15.75" customHeight="1">
      <c r="A126" s="14">
        <v>63</v>
      </c>
      <c r="B126" s="15" t="s">
        <v>134</v>
      </c>
      <c r="C126" s="17">
        <f>'Прайс-лист'!C182</f>
        <v>86</v>
      </c>
      <c r="D126" s="18" t="str">
        <f>'Прайс-лист'!D182</f>
        <v>¥/мес</v>
      </c>
      <c r="E126" s="18"/>
      <c r="F126" s="17">
        <f t="shared" si="8"/>
        <v>0</v>
      </c>
      <c r="G126" s="1"/>
    </row>
    <row r="127" spans="1:7" ht="15.75" customHeight="1">
      <c r="A127" s="9">
        <v>64</v>
      </c>
      <c r="B127" s="10" t="s">
        <v>135</v>
      </c>
      <c r="C127" s="12">
        <f>'Прайс-лист'!C183</f>
        <v>86</v>
      </c>
      <c r="D127" s="13" t="str">
        <f>'Прайс-лист'!D183</f>
        <v>¥/мес/SKU</v>
      </c>
      <c r="E127" s="13"/>
      <c r="F127" s="12">
        <f t="shared" si="8"/>
        <v>0</v>
      </c>
      <c r="G127" s="1"/>
    </row>
    <row r="128" spans="1:7" ht="15.75" customHeight="1">
      <c r="A128" s="14">
        <v>65</v>
      </c>
      <c r="B128" s="15" t="s">
        <v>136</v>
      </c>
      <c r="C128" s="17">
        <f>'Прайс-лист'!C184</f>
        <v>5168</v>
      </c>
      <c r="D128" s="18" t="str">
        <f>'Прайс-лист'!D184</f>
        <v>¥/курс</v>
      </c>
      <c r="E128" s="18"/>
      <c r="F128" s="17">
        <f t="shared" si="8"/>
        <v>0</v>
      </c>
      <c r="G128" s="1"/>
    </row>
    <row r="129" spans="1:7" ht="15.75" customHeight="1">
      <c r="A129" s="160" t="s">
        <v>137</v>
      </c>
      <c r="B129" s="161"/>
      <c r="C129" s="161"/>
      <c r="D129" s="162"/>
      <c r="E129" s="147"/>
      <c r="F129" s="150">
        <f>SUM(F110:F128)</f>
        <v>0</v>
      </c>
      <c r="G129" s="44"/>
    </row>
    <row r="130" spans="1:7" ht="15.75" customHeight="1">
      <c r="A130" s="163" t="s">
        <v>138</v>
      </c>
      <c r="B130" s="164"/>
      <c r="C130" s="164"/>
      <c r="D130" s="165"/>
      <c r="E130" s="42" t="str">
        <f>IF(F130&gt;0,"⠀","")</f>
        <v/>
      </c>
      <c r="F130" s="43">
        <f>SUM(F85,F100,F107,F129)</f>
        <v>0</v>
      </c>
      <c r="G130" s="44"/>
    </row>
    <row r="131" spans="1:7" ht="15.75" customHeight="1">
      <c r="A131" s="53" t="s">
        <v>2</v>
      </c>
      <c r="B131" s="54" t="s">
        <v>139</v>
      </c>
      <c r="C131" s="54" t="s">
        <v>4</v>
      </c>
      <c r="D131" s="54" t="s">
        <v>5</v>
      </c>
      <c r="E131" s="54" t="s">
        <v>6</v>
      </c>
      <c r="F131" s="54" t="s">
        <v>7</v>
      </c>
      <c r="G131" s="1"/>
    </row>
    <row r="132" spans="1:7" ht="15.75" customHeight="1">
      <c r="A132" s="146"/>
      <c r="B132" s="148" t="s">
        <v>140</v>
      </c>
      <c r="C132" s="148"/>
      <c r="D132" s="148"/>
      <c r="E132" s="147"/>
      <c r="F132" s="148"/>
      <c r="G132" s="1"/>
    </row>
    <row r="133" spans="1:7" ht="15.75" customHeight="1">
      <c r="A133" s="9">
        <v>1</v>
      </c>
      <c r="B133" s="10" t="s">
        <v>141</v>
      </c>
      <c r="C133" s="55" t="s">
        <v>142</v>
      </c>
      <c r="D133" s="13" t="s">
        <v>143</v>
      </c>
      <c r="E133" s="13"/>
      <c r="F133" s="12"/>
      <c r="G133" s="1"/>
    </row>
    <row r="134" spans="1:7" ht="15.75" customHeight="1">
      <c r="A134" s="14">
        <v>2</v>
      </c>
      <c r="B134" s="15" t="s">
        <v>144</v>
      </c>
      <c r="C134" s="56" t="s">
        <v>142</v>
      </c>
      <c r="D134" s="18" t="s">
        <v>143</v>
      </c>
      <c r="E134" s="18"/>
      <c r="F134" s="17"/>
      <c r="G134" s="1"/>
    </row>
    <row r="135" spans="1:7" ht="15.75" customHeight="1">
      <c r="A135" s="9">
        <v>3</v>
      </c>
      <c r="B135" s="10" t="s">
        <v>145</v>
      </c>
      <c r="C135" s="55" t="s">
        <v>142</v>
      </c>
      <c r="D135" s="13" t="s">
        <v>143</v>
      </c>
      <c r="E135" s="13"/>
      <c r="F135" s="12"/>
      <c r="G135" s="1"/>
    </row>
    <row r="136" spans="1:7" ht="15.75" customHeight="1">
      <c r="A136" s="14">
        <v>4</v>
      </c>
      <c r="B136" s="15" t="s">
        <v>146</v>
      </c>
      <c r="C136" s="56" t="s">
        <v>142</v>
      </c>
      <c r="D136" s="18" t="s">
        <v>143</v>
      </c>
      <c r="E136" s="18"/>
      <c r="F136" s="17"/>
      <c r="G136" s="1"/>
    </row>
    <row r="137" spans="1:7" ht="15.75" customHeight="1">
      <c r="A137" s="9">
        <v>5</v>
      </c>
      <c r="B137" s="10" t="s">
        <v>147</v>
      </c>
      <c r="C137" s="55" t="s">
        <v>142</v>
      </c>
      <c r="D137" s="13" t="s">
        <v>143</v>
      </c>
      <c r="E137" s="13"/>
      <c r="F137" s="12"/>
      <c r="G137" s="1"/>
    </row>
    <row r="138" spans="1:7" ht="15.75" customHeight="1">
      <c r="A138" s="14">
        <v>6</v>
      </c>
      <c r="B138" s="15" t="s">
        <v>148</v>
      </c>
      <c r="C138" s="56" t="s">
        <v>142</v>
      </c>
      <c r="D138" s="18" t="s">
        <v>143</v>
      </c>
      <c r="E138" s="18"/>
      <c r="F138" s="17"/>
      <c r="G138" s="1"/>
    </row>
    <row r="139" spans="1:7">
      <c r="A139" s="9">
        <v>7</v>
      </c>
      <c r="B139" s="10" t="s">
        <v>149</v>
      </c>
      <c r="C139" s="55" t="s">
        <v>142</v>
      </c>
      <c r="D139" s="13" t="s">
        <v>143</v>
      </c>
      <c r="E139" s="13"/>
      <c r="F139" s="12"/>
      <c r="G139" s="1"/>
    </row>
    <row r="140" spans="1:7">
      <c r="A140" s="14">
        <v>8</v>
      </c>
      <c r="B140" s="15" t="s">
        <v>150</v>
      </c>
      <c r="C140" s="56" t="s">
        <v>142</v>
      </c>
      <c r="D140" s="18" t="s">
        <v>143</v>
      </c>
      <c r="E140" s="18"/>
      <c r="F140" s="17"/>
      <c r="G140" s="1"/>
    </row>
    <row r="141" spans="1:7" ht="15.75" customHeight="1">
      <c r="A141" s="9">
        <v>9</v>
      </c>
      <c r="B141" s="10" t="s">
        <v>151</v>
      </c>
      <c r="C141" s="55" t="s">
        <v>142</v>
      </c>
      <c r="D141" s="13" t="s">
        <v>143</v>
      </c>
      <c r="E141" s="13"/>
      <c r="F141" s="12"/>
      <c r="G141" s="1"/>
    </row>
    <row r="142" spans="1:7" ht="15.75" customHeight="1">
      <c r="A142" s="14">
        <v>10</v>
      </c>
      <c r="B142" s="15" t="s">
        <v>152</v>
      </c>
      <c r="C142" s="56" t="s">
        <v>142</v>
      </c>
      <c r="D142" s="18" t="s">
        <v>143</v>
      </c>
      <c r="E142" s="18"/>
      <c r="F142" s="17"/>
      <c r="G142" s="1"/>
    </row>
    <row r="143" spans="1:7" ht="15.75" customHeight="1">
      <c r="A143" s="9">
        <v>11</v>
      </c>
      <c r="B143" s="10" t="s">
        <v>153</v>
      </c>
      <c r="C143" s="55" t="s">
        <v>142</v>
      </c>
      <c r="D143" s="13" t="s">
        <v>143</v>
      </c>
      <c r="E143" s="13"/>
      <c r="F143" s="12"/>
      <c r="G143" s="1"/>
    </row>
    <row r="144" spans="1:7" ht="15.75" customHeight="1">
      <c r="A144" s="14">
        <v>12</v>
      </c>
      <c r="B144" s="15" t="s">
        <v>154</v>
      </c>
      <c r="C144" s="56" t="s">
        <v>142</v>
      </c>
      <c r="D144" s="18" t="s">
        <v>143</v>
      </c>
      <c r="E144" s="18"/>
      <c r="F144" s="17"/>
      <c r="G144" s="1"/>
    </row>
    <row r="145" spans="1:7" ht="15.75" customHeight="1">
      <c r="A145" s="9">
        <v>13</v>
      </c>
      <c r="B145" s="10" t="s">
        <v>155</v>
      </c>
      <c r="C145" s="55" t="s">
        <v>142</v>
      </c>
      <c r="D145" s="13" t="s">
        <v>143</v>
      </c>
      <c r="E145" s="13"/>
      <c r="F145" s="12"/>
      <c r="G145" s="1"/>
    </row>
    <row r="146" spans="1:7" ht="15.75" customHeight="1">
      <c r="A146" s="14">
        <v>14</v>
      </c>
      <c r="B146" s="15" t="s">
        <v>156</v>
      </c>
      <c r="C146" s="56" t="s">
        <v>142</v>
      </c>
      <c r="D146" s="18" t="s">
        <v>143</v>
      </c>
      <c r="E146" s="18"/>
      <c r="F146" s="17"/>
      <c r="G146" s="1"/>
    </row>
    <row r="147" spans="1:7" ht="15.75" customHeight="1">
      <c r="A147" s="9">
        <v>15</v>
      </c>
      <c r="B147" s="10" t="s">
        <v>157</v>
      </c>
      <c r="C147" s="55" t="s">
        <v>142</v>
      </c>
      <c r="D147" s="13" t="s">
        <v>143</v>
      </c>
      <c r="E147" s="13"/>
      <c r="F147" s="12"/>
      <c r="G147" s="1"/>
    </row>
    <row r="148" spans="1:7">
      <c r="A148" s="14">
        <v>16</v>
      </c>
      <c r="B148" s="15" t="s">
        <v>158</v>
      </c>
      <c r="C148" s="56" t="s">
        <v>142</v>
      </c>
      <c r="D148" s="18" t="s">
        <v>143</v>
      </c>
      <c r="E148" s="18"/>
      <c r="F148" s="17"/>
      <c r="G148" s="1"/>
    </row>
    <row r="149" spans="1:7" ht="15.75" customHeight="1">
      <c r="A149" s="9">
        <v>17</v>
      </c>
      <c r="B149" s="10" t="s">
        <v>159</v>
      </c>
      <c r="C149" s="55" t="s">
        <v>142</v>
      </c>
      <c r="D149" s="13" t="s">
        <v>143</v>
      </c>
      <c r="E149" s="13"/>
      <c r="F149" s="12"/>
      <c r="G149" s="1"/>
    </row>
    <row r="150" spans="1:7" ht="15.75" customHeight="1">
      <c r="A150" s="14">
        <v>18</v>
      </c>
      <c r="B150" s="15" t="s">
        <v>160</v>
      </c>
      <c r="C150" s="56" t="s">
        <v>142</v>
      </c>
      <c r="D150" s="18" t="s">
        <v>143</v>
      </c>
      <c r="E150" s="18"/>
      <c r="F150" s="17"/>
      <c r="G150" s="1"/>
    </row>
    <row r="151" spans="1:7" ht="15.75" customHeight="1">
      <c r="A151" s="160" t="s">
        <v>161</v>
      </c>
      <c r="B151" s="161"/>
      <c r="C151" s="161"/>
      <c r="D151" s="162"/>
      <c r="E151" s="147"/>
      <c r="F151" s="150">
        <f>SUM(F117:F134)</f>
        <v>0</v>
      </c>
      <c r="G151" s="44"/>
    </row>
    <row r="152" spans="1:7" ht="17">
      <c r="A152" s="163" t="s">
        <v>138</v>
      </c>
      <c r="B152" s="164"/>
      <c r="C152" s="164"/>
      <c r="D152" s="165"/>
      <c r="E152" s="42" t="str">
        <f>IF(F136&gt;0,"⠀","")</f>
        <v/>
      </c>
      <c r="F152" s="43">
        <f>SUM(F135,F114)</f>
        <v>0</v>
      </c>
      <c r="G152" s="44"/>
    </row>
    <row r="153" spans="1:7" ht="28.5" customHeight="1">
      <c r="A153" s="57"/>
      <c r="B153" s="58"/>
      <c r="C153" s="57"/>
      <c r="D153" s="57"/>
      <c r="E153" s="59"/>
      <c r="F153" s="57"/>
      <c r="G153" s="1"/>
    </row>
    <row r="154" spans="1:7" ht="15.75" customHeight="1"/>
    <row r="155" spans="1:7" ht="15.75" customHeight="1"/>
    <row r="156" spans="1:7" ht="15.75" customHeight="1"/>
    <row r="157" spans="1:7" ht="15.75" customHeight="1"/>
    <row r="158" spans="1:7" ht="15.75" customHeight="1"/>
    <row r="159" spans="1:7" ht="15.75" customHeight="1"/>
    <row r="160" spans="1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</sheetData>
  <mergeCells count="11">
    <mergeCell ref="B4:F4"/>
    <mergeCell ref="A2:B2"/>
    <mergeCell ref="E2:F2"/>
    <mergeCell ref="A1:F1"/>
    <mergeCell ref="A130:D130"/>
    <mergeCell ref="A100:D100"/>
    <mergeCell ref="A151:D151"/>
    <mergeCell ref="A129:D129"/>
    <mergeCell ref="A152:D152"/>
    <mergeCell ref="A107:D107"/>
    <mergeCell ref="A85:D85"/>
  </mergeCells>
  <conditionalFormatting sqref="A5:F6">
    <cfRule type="expression" dxfId="0" priority="1">
      <formula>LEN(TRIM(#REF!))&gt;0</formula>
    </cfRule>
  </conditionalFormatting>
  <printOptions horizontalCentered="1"/>
  <pageMargins left="0.25" right="0.25" top="0.25" bottom="0.25" header="0" footer="0"/>
  <pageSetup paperSize="9" fitToHeight="0" pageOrder="overThenDown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00"/>
  <sheetViews>
    <sheetView showGridLines="0" workbookViewId="0">
      <pane ySplit="1" topLeftCell="A2" activePane="bottomLeft" state="frozen"/>
      <selection pane="bottomLeft"/>
    </sheetView>
  </sheetViews>
  <sheetFormatPr baseColWidth="10" defaultColWidth="12.6640625" defaultRowHeight="15" customHeight="1"/>
  <cols>
    <col min="1" max="1" width="30.33203125" customWidth="1"/>
    <col min="2" max="2" width="45" customWidth="1"/>
    <col min="3" max="3" width="18.83203125" customWidth="1"/>
    <col min="4" max="4" width="17.1640625" customWidth="1"/>
    <col min="5" max="5" width="18.1640625" customWidth="1"/>
    <col min="6" max="6" width="12" customWidth="1"/>
    <col min="7" max="8" width="13" customWidth="1"/>
    <col min="9" max="14" width="12" customWidth="1"/>
  </cols>
  <sheetData>
    <row r="1" spans="1:9" ht="14.25" customHeight="1">
      <c r="A1" s="151"/>
      <c r="B1" s="151"/>
      <c r="C1" s="151"/>
      <c r="D1" s="151"/>
      <c r="E1" s="151"/>
      <c r="F1" s="151"/>
      <c r="G1" s="151"/>
      <c r="H1" s="151"/>
      <c r="I1" s="60"/>
    </row>
    <row r="2" spans="1:9" ht="14.25" customHeight="1">
      <c r="A2" s="60"/>
      <c r="B2" s="60"/>
      <c r="C2" s="60"/>
      <c r="D2" s="60"/>
      <c r="E2" s="60"/>
      <c r="F2" s="60"/>
      <c r="G2" s="60"/>
      <c r="H2" s="60"/>
      <c r="I2" s="60"/>
    </row>
    <row r="3" spans="1:9" ht="14.25" customHeight="1">
      <c r="A3" s="60"/>
      <c r="B3" s="60"/>
      <c r="C3" s="60"/>
      <c r="D3" s="60"/>
      <c r="E3" s="60"/>
      <c r="F3" s="60"/>
      <c r="G3" s="60"/>
      <c r="H3" s="60"/>
      <c r="I3" s="60"/>
    </row>
    <row r="4" spans="1:9" ht="14.25" customHeight="1">
      <c r="A4" s="60"/>
      <c r="B4" s="60"/>
      <c r="C4" s="60"/>
      <c r="D4" s="60"/>
      <c r="E4" s="60"/>
      <c r="F4" s="60"/>
      <c r="G4" s="60"/>
      <c r="H4" s="60"/>
      <c r="I4" s="60"/>
    </row>
    <row r="5" spans="1:9" ht="14.25" customHeight="1">
      <c r="A5" s="60"/>
      <c r="B5" s="60"/>
      <c r="C5" s="60"/>
      <c r="D5" s="60"/>
      <c r="E5" s="60"/>
      <c r="F5" s="60"/>
      <c r="G5" s="60"/>
      <c r="H5" s="60"/>
      <c r="I5" s="60"/>
    </row>
    <row r="6" spans="1:9" ht="14.25" customHeight="1">
      <c r="A6" s="60"/>
      <c r="B6" s="60"/>
      <c r="C6" s="60"/>
      <c r="D6" s="60"/>
      <c r="E6" s="60"/>
      <c r="F6" s="60"/>
      <c r="G6" s="60"/>
      <c r="H6" s="60"/>
      <c r="I6" s="60"/>
    </row>
    <row r="7" spans="1:9" ht="14.25" customHeight="1">
      <c r="A7" s="60"/>
      <c r="B7" s="60"/>
      <c r="C7" s="60"/>
      <c r="D7" s="60"/>
      <c r="E7" s="60"/>
      <c r="F7" s="60"/>
      <c r="G7" s="60"/>
      <c r="H7" s="60"/>
      <c r="I7" s="60"/>
    </row>
    <row r="8" spans="1:9" ht="14.25" customHeight="1">
      <c r="A8" s="60"/>
      <c r="B8" s="60"/>
      <c r="C8" s="60"/>
      <c r="D8" s="60"/>
      <c r="E8" s="60"/>
      <c r="F8" s="60"/>
      <c r="G8" s="60"/>
      <c r="H8" s="60"/>
      <c r="I8" s="60"/>
    </row>
    <row r="9" spans="1:9" ht="14.25" customHeight="1">
      <c r="A9" s="60"/>
      <c r="B9" s="60"/>
      <c r="C9" s="60"/>
      <c r="D9" s="60"/>
      <c r="E9" s="60"/>
      <c r="F9" s="60"/>
      <c r="G9" s="60"/>
      <c r="H9" s="60"/>
      <c r="I9" s="60"/>
    </row>
    <row r="10" spans="1:9" ht="14.25" customHeight="1">
      <c r="A10" s="60"/>
      <c r="B10" s="60"/>
      <c r="C10" s="60"/>
      <c r="D10" s="60"/>
      <c r="E10" s="60"/>
      <c r="F10" s="60"/>
      <c r="G10" s="60"/>
      <c r="H10" s="60"/>
      <c r="I10" s="60"/>
    </row>
    <row r="11" spans="1:9" ht="14.25" customHeight="1">
      <c r="A11" s="60"/>
      <c r="B11" s="60"/>
      <c r="C11" s="60"/>
      <c r="D11" s="60"/>
      <c r="E11" s="60"/>
      <c r="F11" s="60"/>
      <c r="G11" s="60"/>
      <c r="H11" s="60"/>
      <c r="I11" s="60"/>
    </row>
    <row r="12" spans="1:9" ht="14.25" customHeight="1">
      <c r="A12" s="60"/>
      <c r="B12" s="60"/>
      <c r="C12" s="60"/>
      <c r="D12" s="60"/>
      <c r="E12" s="60"/>
      <c r="F12" s="60"/>
      <c r="G12" s="60"/>
      <c r="H12" s="60"/>
      <c r="I12" s="60"/>
    </row>
    <row r="13" spans="1:9" ht="49.5" customHeight="1">
      <c r="A13" s="171" t="s">
        <v>162</v>
      </c>
      <c r="B13" s="161"/>
      <c r="C13" s="161"/>
      <c r="D13" s="161"/>
      <c r="E13" s="161"/>
      <c r="F13" s="162"/>
      <c r="G13" s="152"/>
      <c r="H13" s="152"/>
      <c r="I13" s="1"/>
    </row>
    <row r="14" spans="1:9" ht="12.75" customHeight="1">
      <c r="A14" s="5"/>
      <c r="B14" s="61"/>
      <c r="C14" s="5"/>
      <c r="D14" s="5"/>
      <c r="E14" s="5"/>
      <c r="F14" s="5"/>
      <c r="G14" s="1"/>
      <c r="H14" s="1"/>
      <c r="I14" s="1"/>
    </row>
    <row r="15" spans="1:9" ht="12.75" customHeight="1">
      <c r="A15" s="6" t="s">
        <v>2</v>
      </c>
      <c r="B15" s="7" t="s">
        <v>3</v>
      </c>
      <c r="C15" s="6" t="s">
        <v>4</v>
      </c>
      <c r="D15" s="6"/>
      <c r="E15" s="6"/>
      <c r="F15" s="6" t="s">
        <v>163</v>
      </c>
      <c r="G15" s="1"/>
      <c r="H15" s="1"/>
      <c r="I15" s="1"/>
    </row>
    <row r="16" spans="1:9" ht="15" customHeight="1">
      <c r="A16" s="45"/>
      <c r="B16" s="46"/>
      <c r="C16" s="45" t="s">
        <v>164</v>
      </c>
      <c r="D16" s="45" t="s">
        <v>165</v>
      </c>
      <c r="E16" s="45" t="s">
        <v>166</v>
      </c>
      <c r="F16" s="46"/>
      <c r="G16" s="1"/>
      <c r="H16" s="1"/>
      <c r="I16" s="1"/>
    </row>
    <row r="17" spans="1:9" ht="15" customHeight="1">
      <c r="A17" s="49">
        <v>1</v>
      </c>
      <c r="B17" s="62" t="s">
        <v>10</v>
      </c>
      <c r="C17" s="63">
        <f>D17</f>
        <v>0.25</v>
      </c>
      <c r="D17" s="64">
        <v>0.25</v>
      </c>
      <c r="E17" s="63">
        <f>D17</f>
        <v>0.25</v>
      </c>
      <c r="F17" s="65" t="s">
        <v>167</v>
      </c>
      <c r="G17" s="153" t="s">
        <v>168</v>
      </c>
      <c r="H17" s="1"/>
      <c r="I17" s="1"/>
    </row>
    <row r="18" spans="1:9" ht="30" customHeight="1">
      <c r="A18" s="45">
        <v>2</v>
      </c>
      <c r="B18" s="46" t="s">
        <v>11</v>
      </c>
      <c r="C18" s="66">
        <f>D18</f>
        <v>0.66</v>
      </c>
      <c r="D18" s="67">
        <v>0.66</v>
      </c>
      <c r="E18" s="66">
        <f>D18</f>
        <v>0.66</v>
      </c>
      <c r="F18" s="68" t="s">
        <v>169</v>
      </c>
      <c r="G18" s="153" t="s">
        <v>168</v>
      </c>
      <c r="H18" s="1"/>
      <c r="I18" s="1"/>
    </row>
    <row r="19" spans="1:9" ht="15" customHeight="1">
      <c r="A19" s="49">
        <v>3</v>
      </c>
      <c r="B19" s="62" t="s">
        <v>12</v>
      </c>
      <c r="C19" s="69">
        <v>0.41</v>
      </c>
      <c r="D19" s="69">
        <v>0.33</v>
      </c>
      <c r="E19" s="69">
        <v>0.25</v>
      </c>
      <c r="F19" s="65" t="s">
        <v>170</v>
      </c>
      <c r="G19" s="153" t="s">
        <v>168</v>
      </c>
      <c r="H19" s="1"/>
      <c r="I19" s="1"/>
    </row>
    <row r="20" spans="1:9" ht="30" customHeight="1">
      <c r="A20" s="45">
        <v>4</v>
      </c>
      <c r="B20" s="46" t="s">
        <v>13</v>
      </c>
      <c r="C20" s="70">
        <v>0.83</v>
      </c>
      <c r="D20" s="70">
        <v>0.75</v>
      </c>
      <c r="E20" s="70">
        <v>0.66</v>
      </c>
      <c r="F20" s="68" t="s">
        <v>170</v>
      </c>
      <c r="G20" s="153" t="s">
        <v>168</v>
      </c>
      <c r="H20" s="1"/>
      <c r="I20" s="1"/>
    </row>
    <row r="21" spans="1:9" ht="30" customHeight="1">
      <c r="A21" s="49">
        <v>5</v>
      </c>
      <c r="B21" s="62" t="s">
        <v>14</v>
      </c>
      <c r="C21" s="69">
        <v>1.1599999999999999</v>
      </c>
      <c r="D21" s="69">
        <v>1</v>
      </c>
      <c r="E21" s="69">
        <v>0.83</v>
      </c>
      <c r="F21" s="65" t="s">
        <v>170</v>
      </c>
      <c r="G21" s="153" t="s">
        <v>168</v>
      </c>
      <c r="H21" s="1"/>
      <c r="I21" s="1"/>
    </row>
    <row r="22" spans="1:9" ht="30" customHeight="1">
      <c r="A22" s="45">
        <v>6</v>
      </c>
      <c r="B22" s="71" t="s">
        <v>17</v>
      </c>
      <c r="C22" s="72">
        <v>0.83</v>
      </c>
      <c r="D22" s="72">
        <v>0.66</v>
      </c>
      <c r="E22" s="72">
        <v>0.5</v>
      </c>
      <c r="F22" s="72" t="str">
        <f>VLOOKUP($B22,'Прайс-лист'!$B$23:$F$29,5,0)</f>
        <v>¥</v>
      </c>
      <c r="G22" s="153" t="s">
        <v>168</v>
      </c>
      <c r="H22" s="1"/>
      <c r="I22" s="1"/>
    </row>
    <row r="23" spans="1:9" ht="15.75" customHeight="1">
      <c r="A23" s="49">
        <v>7</v>
      </c>
      <c r="B23" s="73" t="s">
        <v>17</v>
      </c>
      <c r="C23" s="69">
        <v>0.83</v>
      </c>
      <c r="D23" s="69">
        <v>0.66</v>
      </c>
      <c r="E23" s="69">
        <v>0.5</v>
      </c>
      <c r="F23" s="65" t="s">
        <v>170</v>
      </c>
      <c r="G23" s="153" t="s">
        <v>168</v>
      </c>
      <c r="H23" s="1"/>
      <c r="I23" s="1"/>
    </row>
    <row r="24" spans="1:9" ht="15.75" customHeight="1">
      <c r="A24" s="45">
        <v>8</v>
      </c>
      <c r="B24" s="74" t="s">
        <v>19</v>
      </c>
      <c r="C24" s="70">
        <v>1.1599999999999999</v>
      </c>
      <c r="D24" s="70">
        <v>0.91</v>
      </c>
      <c r="E24" s="70">
        <v>0.75</v>
      </c>
      <c r="F24" s="68" t="s">
        <v>170</v>
      </c>
      <c r="G24" s="153" t="s">
        <v>168</v>
      </c>
      <c r="H24" s="1"/>
      <c r="I24" s="1"/>
    </row>
    <row r="25" spans="1:9" ht="15.75" customHeight="1">
      <c r="A25" s="49">
        <v>9</v>
      </c>
      <c r="B25" s="73" t="s">
        <v>21</v>
      </c>
      <c r="C25" s="69">
        <v>1.5</v>
      </c>
      <c r="D25" s="69">
        <v>1.1599999999999999</v>
      </c>
      <c r="E25" s="69">
        <v>0.91</v>
      </c>
      <c r="F25" s="65" t="s">
        <v>170</v>
      </c>
      <c r="G25" s="153" t="s">
        <v>168</v>
      </c>
      <c r="H25" s="1"/>
      <c r="I25" s="1"/>
    </row>
    <row r="26" spans="1:9" ht="15.75" customHeight="1">
      <c r="A26" s="45">
        <v>10</v>
      </c>
      <c r="B26" s="74" t="s">
        <v>23</v>
      </c>
      <c r="C26" s="70">
        <v>1.83</v>
      </c>
      <c r="D26" s="70">
        <v>1.5</v>
      </c>
      <c r="E26" s="70">
        <v>1.1599999999999999</v>
      </c>
      <c r="F26" s="68" t="s">
        <v>170</v>
      </c>
      <c r="G26" s="153" t="s">
        <v>168</v>
      </c>
      <c r="H26" s="1"/>
      <c r="I26" s="1"/>
    </row>
    <row r="27" spans="1:9" ht="15.75" customHeight="1">
      <c r="A27" s="49">
        <v>11</v>
      </c>
      <c r="B27" s="73" t="s">
        <v>25</v>
      </c>
      <c r="C27" s="69">
        <v>2.16</v>
      </c>
      <c r="D27" s="69">
        <v>1.74</v>
      </c>
      <c r="E27" s="69">
        <v>1.41</v>
      </c>
      <c r="F27" s="65" t="s">
        <v>170</v>
      </c>
      <c r="G27" s="153" t="s">
        <v>168</v>
      </c>
      <c r="H27" s="1"/>
      <c r="I27" s="1"/>
    </row>
    <row r="28" spans="1:9" ht="15.75" customHeight="1">
      <c r="A28" s="45">
        <v>12</v>
      </c>
      <c r="B28" s="74" t="s">
        <v>27</v>
      </c>
      <c r="C28" s="70">
        <v>2.57</v>
      </c>
      <c r="D28" s="70">
        <v>2.08</v>
      </c>
      <c r="E28" s="70">
        <v>1.66</v>
      </c>
      <c r="F28" s="68" t="s">
        <v>170</v>
      </c>
      <c r="G28" s="153" t="s">
        <v>168</v>
      </c>
      <c r="H28" s="1"/>
      <c r="I28" s="1"/>
    </row>
    <row r="29" spans="1:9" ht="15.75" customHeight="1">
      <c r="A29" s="49">
        <v>13</v>
      </c>
      <c r="B29" s="73" t="s">
        <v>29</v>
      </c>
      <c r="C29" s="69">
        <v>2.91</v>
      </c>
      <c r="D29" s="69">
        <v>2.3199999999999998</v>
      </c>
      <c r="E29" s="69">
        <v>1.83</v>
      </c>
      <c r="F29" s="65" t="s">
        <v>170</v>
      </c>
      <c r="G29" s="153" t="s">
        <v>168</v>
      </c>
      <c r="H29" s="1"/>
      <c r="I29" s="1"/>
    </row>
    <row r="30" spans="1:9" ht="15" customHeight="1">
      <c r="A30" s="75"/>
      <c r="B30" s="76"/>
      <c r="C30" s="77"/>
      <c r="D30" s="77"/>
      <c r="E30" s="77"/>
      <c r="F30" s="78"/>
      <c r="G30" s="1"/>
      <c r="H30" s="1"/>
      <c r="I30" s="1"/>
    </row>
    <row r="31" spans="1:9" ht="15" customHeight="1">
      <c r="A31" s="45">
        <v>14</v>
      </c>
      <c r="B31" s="46" t="s">
        <v>30</v>
      </c>
      <c r="C31" s="70">
        <v>0.33</v>
      </c>
      <c r="D31" s="70">
        <v>0.25</v>
      </c>
      <c r="E31" s="70">
        <v>0.17</v>
      </c>
      <c r="F31" s="68" t="s">
        <v>170</v>
      </c>
      <c r="G31" s="153" t="s">
        <v>168</v>
      </c>
      <c r="H31" s="1"/>
      <c r="I31" s="1"/>
    </row>
    <row r="32" spans="1:9" ht="15" customHeight="1">
      <c r="A32" s="49">
        <v>15</v>
      </c>
      <c r="B32" s="62" t="s">
        <v>31</v>
      </c>
      <c r="C32" s="69">
        <v>0.41</v>
      </c>
      <c r="D32" s="69">
        <v>0.33</v>
      </c>
      <c r="E32" s="69">
        <v>0.25</v>
      </c>
      <c r="F32" s="65" t="s">
        <v>170</v>
      </c>
      <c r="G32" s="153" t="s">
        <v>168</v>
      </c>
      <c r="H32" s="1"/>
      <c r="I32" s="1"/>
    </row>
    <row r="33" spans="1:9" ht="30" customHeight="1">
      <c r="A33" s="45">
        <v>16</v>
      </c>
      <c r="B33" s="46" t="s">
        <v>32</v>
      </c>
      <c r="C33" s="70">
        <v>3.32</v>
      </c>
      <c r="D33" s="70">
        <v>2.91</v>
      </c>
      <c r="E33" s="70">
        <v>2.4900000000000002</v>
      </c>
      <c r="F33" s="68" t="s">
        <v>170</v>
      </c>
      <c r="G33" s="153" t="s">
        <v>168</v>
      </c>
      <c r="H33" s="1"/>
      <c r="I33" s="1"/>
    </row>
    <row r="34" spans="1:9" ht="15" customHeight="1">
      <c r="A34" s="49">
        <v>17</v>
      </c>
      <c r="B34" s="62" t="s">
        <v>33</v>
      </c>
      <c r="C34" s="69">
        <v>0.5</v>
      </c>
      <c r="D34" s="69">
        <v>0.41</v>
      </c>
      <c r="E34" s="69">
        <v>0.33</v>
      </c>
      <c r="F34" s="65" t="s">
        <v>170</v>
      </c>
      <c r="G34" s="153" t="s">
        <v>168</v>
      </c>
      <c r="H34" s="1"/>
      <c r="I34" s="1"/>
    </row>
    <row r="35" spans="1:9" ht="15" customHeight="1">
      <c r="A35" s="45">
        <v>18</v>
      </c>
      <c r="B35" s="46" t="s">
        <v>34</v>
      </c>
      <c r="C35" s="70">
        <v>0.41</v>
      </c>
      <c r="D35" s="70">
        <v>0.33</v>
      </c>
      <c r="E35" s="70">
        <v>0.25</v>
      </c>
      <c r="F35" s="68" t="s">
        <v>170</v>
      </c>
      <c r="G35" s="153" t="s">
        <v>168</v>
      </c>
      <c r="H35" s="1"/>
      <c r="I35" s="1"/>
    </row>
    <row r="36" spans="1:9" ht="30" customHeight="1">
      <c r="A36" s="49">
        <v>19</v>
      </c>
      <c r="B36" s="79" t="s">
        <v>37</v>
      </c>
      <c r="C36" s="80">
        <v>0.83</v>
      </c>
      <c r="D36" s="80">
        <v>0.66</v>
      </c>
      <c r="E36" s="80">
        <v>0.5</v>
      </c>
      <c r="F36" s="80" t="str">
        <f>VLOOKUP($B36,'Прайс-лист'!$B$37:$F$43,5,0)</f>
        <v>¥</v>
      </c>
      <c r="G36" s="153" t="s">
        <v>168</v>
      </c>
      <c r="H36" s="1"/>
      <c r="I36" s="1"/>
    </row>
    <row r="37" spans="1:9" ht="15.75" customHeight="1">
      <c r="A37" s="45">
        <v>20</v>
      </c>
      <c r="B37" s="74" t="s">
        <v>37</v>
      </c>
      <c r="C37" s="70">
        <v>0.83</v>
      </c>
      <c r="D37" s="70">
        <v>0.66</v>
      </c>
      <c r="E37" s="70">
        <v>0.5</v>
      </c>
      <c r="F37" s="47" t="s">
        <v>170</v>
      </c>
      <c r="G37" s="153" t="s">
        <v>168</v>
      </c>
      <c r="H37" s="1"/>
      <c r="I37" s="1"/>
    </row>
    <row r="38" spans="1:9" ht="15.75" customHeight="1">
      <c r="A38" s="49">
        <v>21</v>
      </c>
      <c r="B38" s="73" t="s">
        <v>39</v>
      </c>
      <c r="C38" s="69">
        <v>1.1599999999999999</v>
      </c>
      <c r="D38" s="69">
        <v>0.91</v>
      </c>
      <c r="E38" s="69">
        <v>0.75</v>
      </c>
      <c r="F38" s="50" t="s">
        <v>170</v>
      </c>
      <c r="G38" s="153" t="s">
        <v>168</v>
      </c>
      <c r="H38" s="1"/>
      <c r="I38" s="1"/>
    </row>
    <row r="39" spans="1:9" ht="15.75" customHeight="1">
      <c r="A39" s="45">
        <v>22</v>
      </c>
      <c r="B39" s="74" t="s">
        <v>41</v>
      </c>
      <c r="C39" s="70">
        <v>1.5</v>
      </c>
      <c r="D39" s="70">
        <v>1.1599999999999999</v>
      </c>
      <c r="E39" s="70">
        <v>0.91</v>
      </c>
      <c r="F39" s="47" t="s">
        <v>170</v>
      </c>
      <c r="G39" s="153" t="s">
        <v>168</v>
      </c>
      <c r="H39" s="1"/>
      <c r="I39" s="1"/>
    </row>
    <row r="40" spans="1:9" ht="15.75" customHeight="1">
      <c r="A40" s="49">
        <v>23</v>
      </c>
      <c r="B40" s="73" t="s">
        <v>43</v>
      </c>
      <c r="C40" s="69">
        <v>1.83</v>
      </c>
      <c r="D40" s="69">
        <v>1.5</v>
      </c>
      <c r="E40" s="69">
        <v>1.1599999999999999</v>
      </c>
      <c r="F40" s="50" t="s">
        <v>170</v>
      </c>
      <c r="G40" s="153" t="s">
        <v>168</v>
      </c>
      <c r="H40" s="1"/>
      <c r="I40" s="1"/>
    </row>
    <row r="41" spans="1:9" ht="15.75" customHeight="1">
      <c r="A41" s="45">
        <v>24</v>
      </c>
      <c r="B41" s="74" t="s">
        <v>45</v>
      </c>
      <c r="C41" s="70">
        <v>2.16</v>
      </c>
      <c r="D41" s="70">
        <v>1.74</v>
      </c>
      <c r="E41" s="70">
        <v>1.41</v>
      </c>
      <c r="F41" s="47" t="s">
        <v>170</v>
      </c>
      <c r="G41" s="153" t="s">
        <v>168</v>
      </c>
      <c r="H41" s="1"/>
      <c r="I41" s="1"/>
    </row>
    <row r="42" spans="1:9" ht="15.75" customHeight="1">
      <c r="A42" s="49">
        <v>25</v>
      </c>
      <c r="B42" s="73" t="s">
        <v>47</v>
      </c>
      <c r="C42" s="69">
        <v>2.57</v>
      </c>
      <c r="D42" s="69">
        <v>2.08</v>
      </c>
      <c r="E42" s="69">
        <v>1.66</v>
      </c>
      <c r="F42" s="50" t="s">
        <v>170</v>
      </c>
      <c r="G42" s="153" t="s">
        <v>168</v>
      </c>
      <c r="H42" s="1"/>
      <c r="I42" s="1"/>
    </row>
    <row r="43" spans="1:9" ht="15.75" customHeight="1">
      <c r="A43" s="45">
        <v>26</v>
      </c>
      <c r="B43" s="74" t="s">
        <v>49</v>
      </c>
      <c r="C43" s="70">
        <v>2.91</v>
      </c>
      <c r="D43" s="70">
        <v>2.3199999999999998</v>
      </c>
      <c r="E43" s="70">
        <v>1.83</v>
      </c>
      <c r="F43" s="47" t="s">
        <v>170</v>
      </c>
      <c r="G43" s="153" t="s">
        <v>168</v>
      </c>
      <c r="H43" s="1"/>
      <c r="I43" s="1"/>
    </row>
    <row r="44" spans="1:9" ht="15" customHeight="1">
      <c r="A44" s="81"/>
      <c r="B44" s="82"/>
      <c r="C44" s="75"/>
      <c r="D44" s="83"/>
      <c r="E44" s="83"/>
      <c r="F44" s="84"/>
      <c r="G44" s="1"/>
      <c r="H44" s="1"/>
      <c r="I44" s="1"/>
    </row>
    <row r="45" spans="1:9" ht="15" customHeight="1">
      <c r="A45" s="49">
        <v>27</v>
      </c>
      <c r="B45" s="49" t="s">
        <v>50</v>
      </c>
      <c r="C45" s="69">
        <v>0.41</v>
      </c>
      <c r="D45" s="69">
        <v>0.33</v>
      </c>
      <c r="E45" s="69">
        <v>0.25</v>
      </c>
      <c r="F45" s="50" t="s">
        <v>170</v>
      </c>
      <c r="G45" s="153" t="s">
        <v>168</v>
      </c>
      <c r="H45" s="1"/>
      <c r="I45" s="1"/>
    </row>
    <row r="46" spans="1:9" ht="15" customHeight="1">
      <c r="A46" s="45">
        <v>28</v>
      </c>
      <c r="B46" s="45" t="s">
        <v>51</v>
      </c>
      <c r="C46" s="70">
        <v>6.64</v>
      </c>
      <c r="D46" s="70">
        <v>5.81</v>
      </c>
      <c r="E46" s="70">
        <v>4.9800000000000004</v>
      </c>
      <c r="F46" s="47" t="s">
        <v>170</v>
      </c>
      <c r="G46" s="153" t="s">
        <v>168</v>
      </c>
      <c r="H46" s="1"/>
      <c r="I46" s="1"/>
    </row>
    <row r="47" spans="1:9" ht="15" customHeight="1">
      <c r="A47" s="49">
        <v>29</v>
      </c>
      <c r="B47" s="85" t="s">
        <v>37</v>
      </c>
      <c r="C47" s="80">
        <v>0.83</v>
      </c>
      <c r="D47" s="80">
        <v>0.66</v>
      </c>
      <c r="E47" s="80">
        <v>0.5</v>
      </c>
      <c r="F47" s="80" t="str">
        <f>VLOOKUP($B47,'Прайс-лист'!$B$48:$F$54,5,0)</f>
        <v>¥</v>
      </c>
      <c r="G47" s="153" t="s">
        <v>168</v>
      </c>
      <c r="H47" s="1"/>
      <c r="I47" s="1"/>
    </row>
    <row r="48" spans="1:9" ht="15.75" customHeight="1">
      <c r="A48" s="45">
        <v>30</v>
      </c>
      <c r="B48" s="86" t="s">
        <v>37</v>
      </c>
      <c r="C48" s="70">
        <v>0.83</v>
      </c>
      <c r="D48" s="70">
        <v>0.66</v>
      </c>
      <c r="E48" s="70">
        <v>0.5</v>
      </c>
      <c r="F48" s="47" t="s">
        <v>170</v>
      </c>
      <c r="G48" s="153" t="s">
        <v>168</v>
      </c>
      <c r="H48" s="1"/>
      <c r="I48" s="1"/>
    </row>
    <row r="49" spans="1:9" ht="15.75" customHeight="1">
      <c r="A49" s="49">
        <v>31</v>
      </c>
      <c r="B49" s="87" t="s">
        <v>39</v>
      </c>
      <c r="C49" s="69">
        <v>1.1599999999999999</v>
      </c>
      <c r="D49" s="69">
        <v>0.91</v>
      </c>
      <c r="E49" s="69">
        <v>0.75</v>
      </c>
      <c r="F49" s="50" t="s">
        <v>170</v>
      </c>
      <c r="G49" s="153" t="s">
        <v>168</v>
      </c>
      <c r="H49" s="1"/>
      <c r="I49" s="1"/>
    </row>
    <row r="50" spans="1:9" ht="15.75" customHeight="1">
      <c r="A50" s="45">
        <v>32</v>
      </c>
      <c r="B50" s="86" t="s">
        <v>41</v>
      </c>
      <c r="C50" s="70">
        <v>1.5</v>
      </c>
      <c r="D50" s="70">
        <v>1.1599999999999999</v>
      </c>
      <c r="E50" s="70">
        <v>0.91</v>
      </c>
      <c r="F50" s="47" t="s">
        <v>170</v>
      </c>
      <c r="G50" s="153" t="s">
        <v>168</v>
      </c>
      <c r="H50" s="1"/>
      <c r="I50" s="1"/>
    </row>
    <row r="51" spans="1:9" ht="15.75" customHeight="1">
      <c r="A51" s="49">
        <v>33</v>
      </c>
      <c r="B51" s="87" t="s">
        <v>43</v>
      </c>
      <c r="C51" s="69">
        <v>1.83</v>
      </c>
      <c r="D51" s="69">
        <v>1.5</v>
      </c>
      <c r="E51" s="69">
        <v>1.1599999999999999</v>
      </c>
      <c r="F51" s="50" t="s">
        <v>170</v>
      </c>
      <c r="G51" s="153" t="s">
        <v>168</v>
      </c>
      <c r="H51" s="1"/>
      <c r="I51" s="1"/>
    </row>
    <row r="52" spans="1:9" ht="15.75" customHeight="1">
      <c r="A52" s="45">
        <v>34</v>
      </c>
      <c r="B52" s="86" t="s">
        <v>45</v>
      </c>
      <c r="C52" s="70">
        <v>2.16</v>
      </c>
      <c r="D52" s="70">
        <v>1.74</v>
      </c>
      <c r="E52" s="70">
        <v>1.41</v>
      </c>
      <c r="F52" s="47" t="s">
        <v>170</v>
      </c>
      <c r="G52" s="153" t="s">
        <v>168</v>
      </c>
      <c r="H52" s="1"/>
      <c r="I52" s="1"/>
    </row>
    <row r="53" spans="1:9" ht="15.75" customHeight="1">
      <c r="A53" s="49">
        <v>35</v>
      </c>
      <c r="B53" s="87" t="s">
        <v>27</v>
      </c>
      <c r="C53" s="69">
        <v>2.57</v>
      </c>
      <c r="D53" s="69">
        <v>2.08</v>
      </c>
      <c r="E53" s="69">
        <v>1.66</v>
      </c>
      <c r="F53" s="50" t="s">
        <v>170</v>
      </c>
      <c r="G53" s="153" t="s">
        <v>168</v>
      </c>
      <c r="H53" s="1"/>
      <c r="I53" s="1"/>
    </row>
    <row r="54" spans="1:9" ht="15.75" customHeight="1">
      <c r="A54" s="45">
        <v>36</v>
      </c>
      <c r="B54" s="86" t="s">
        <v>29</v>
      </c>
      <c r="C54" s="70">
        <v>2.91</v>
      </c>
      <c r="D54" s="70">
        <v>2.3199999999999998</v>
      </c>
      <c r="E54" s="70">
        <v>1.83</v>
      </c>
      <c r="F54" s="47" t="s">
        <v>170</v>
      </c>
      <c r="G54" s="153" t="s">
        <v>168</v>
      </c>
      <c r="H54" s="1"/>
      <c r="I54" s="1"/>
    </row>
    <row r="55" spans="1:9" ht="15" customHeight="1">
      <c r="A55" s="88"/>
      <c r="B55" s="89"/>
      <c r="C55" s="90"/>
      <c r="D55" s="91"/>
      <c r="E55" s="91"/>
      <c r="F55" s="92"/>
      <c r="G55" s="1"/>
      <c r="H55" s="1"/>
      <c r="I55" s="1"/>
    </row>
    <row r="56" spans="1:9" ht="15" customHeight="1">
      <c r="A56" s="49">
        <v>37</v>
      </c>
      <c r="B56" s="49" t="s">
        <v>60</v>
      </c>
      <c r="C56" s="80">
        <v>0.5</v>
      </c>
      <c r="D56" s="80">
        <v>0.41</v>
      </c>
      <c r="E56" s="80">
        <v>0.33</v>
      </c>
      <c r="F56" s="50" t="s">
        <v>170</v>
      </c>
      <c r="G56" s="153" t="s">
        <v>168</v>
      </c>
      <c r="H56" s="1"/>
      <c r="I56" s="1"/>
    </row>
    <row r="57" spans="1:9" ht="30" customHeight="1">
      <c r="A57" s="45">
        <v>38</v>
      </c>
      <c r="B57" s="45" t="s">
        <v>61</v>
      </c>
      <c r="C57" s="70">
        <v>0.5</v>
      </c>
      <c r="D57" s="70">
        <v>0.41</v>
      </c>
      <c r="E57" s="70">
        <v>0.33</v>
      </c>
      <c r="F57" s="47" t="s">
        <v>170</v>
      </c>
      <c r="G57" s="153" t="s">
        <v>168</v>
      </c>
      <c r="H57" s="1"/>
      <c r="I57" s="1"/>
    </row>
    <row r="58" spans="1:9" ht="15" customHeight="1">
      <c r="A58" s="49">
        <v>39</v>
      </c>
      <c r="B58" s="49" t="s">
        <v>62</v>
      </c>
      <c r="C58" s="69">
        <v>0.5</v>
      </c>
      <c r="D58" s="69">
        <v>0.41</v>
      </c>
      <c r="E58" s="69">
        <v>0.33</v>
      </c>
      <c r="F58" s="50" t="s">
        <v>170</v>
      </c>
      <c r="G58" s="153" t="s">
        <v>168</v>
      </c>
      <c r="H58" s="1"/>
      <c r="I58" s="1"/>
    </row>
    <row r="59" spans="1:9" ht="30" customHeight="1">
      <c r="A59" s="45">
        <v>40</v>
      </c>
      <c r="B59" s="93" t="s">
        <v>17</v>
      </c>
      <c r="C59" s="94">
        <v>0.83</v>
      </c>
      <c r="D59" s="94">
        <v>0.66</v>
      </c>
      <c r="E59" s="94">
        <v>0.5</v>
      </c>
      <c r="F59" s="94" t="str">
        <f>VLOOKUP($B59,'Прайс-лист'!$B$60:$F$66,5,0)</f>
        <v>¥</v>
      </c>
      <c r="G59" s="153" t="s">
        <v>168</v>
      </c>
      <c r="H59" s="1"/>
      <c r="I59" s="1"/>
    </row>
    <row r="60" spans="1:9" ht="15.75" customHeight="1">
      <c r="A60" s="49">
        <v>41</v>
      </c>
      <c r="B60" s="87" t="s">
        <v>17</v>
      </c>
      <c r="C60" s="69">
        <v>0.83</v>
      </c>
      <c r="D60" s="69">
        <v>0.66</v>
      </c>
      <c r="E60" s="69">
        <v>0.5</v>
      </c>
      <c r="F60" s="50" t="s">
        <v>170</v>
      </c>
      <c r="G60" s="153" t="s">
        <v>168</v>
      </c>
      <c r="H60" s="1"/>
      <c r="I60" s="1"/>
    </row>
    <row r="61" spans="1:9" ht="15.75" customHeight="1">
      <c r="A61" s="45">
        <v>42</v>
      </c>
      <c r="B61" s="86" t="s">
        <v>19</v>
      </c>
      <c r="C61" s="70">
        <v>1.1599999999999999</v>
      </c>
      <c r="D61" s="70">
        <v>0.91</v>
      </c>
      <c r="E61" s="70">
        <v>0.75</v>
      </c>
      <c r="F61" s="47" t="s">
        <v>170</v>
      </c>
      <c r="G61" s="153" t="s">
        <v>168</v>
      </c>
      <c r="H61" s="1"/>
      <c r="I61" s="1"/>
    </row>
    <row r="62" spans="1:9" ht="15.75" customHeight="1">
      <c r="A62" s="49">
        <v>43</v>
      </c>
      <c r="B62" s="87" t="s">
        <v>21</v>
      </c>
      <c r="C62" s="69">
        <v>1.5</v>
      </c>
      <c r="D62" s="69">
        <v>1.1599999999999999</v>
      </c>
      <c r="E62" s="69">
        <v>0.91</v>
      </c>
      <c r="F62" s="50" t="s">
        <v>170</v>
      </c>
      <c r="G62" s="153" t="s">
        <v>168</v>
      </c>
      <c r="H62" s="1"/>
      <c r="I62" s="1"/>
    </row>
    <row r="63" spans="1:9" ht="15.75" customHeight="1">
      <c r="A63" s="45">
        <v>44</v>
      </c>
      <c r="B63" s="86" t="s">
        <v>23</v>
      </c>
      <c r="C63" s="70">
        <v>1.83</v>
      </c>
      <c r="D63" s="70">
        <v>1.5</v>
      </c>
      <c r="E63" s="70">
        <v>1.1599999999999999</v>
      </c>
      <c r="F63" s="47" t="s">
        <v>170</v>
      </c>
      <c r="G63" s="153" t="s">
        <v>168</v>
      </c>
      <c r="H63" s="1"/>
      <c r="I63" s="1"/>
    </row>
    <row r="64" spans="1:9" ht="15.75" customHeight="1">
      <c r="A64" s="49">
        <v>45</v>
      </c>
      <c r="B64" s="87" t="s">
        <v>25</v>
      </c>
      <c r="C64" s="69">
        <v>2.16</v>
      </c>
      <c r="D64" s="69">
        <v>1.74</v>
      </c>
      <c r="E64" s="69">
        <v>1.41</v>
      </c>
      <c r="F64" s="50" t="s">
        <v>170</v>
      </c>
      <c r="G64" s="153" t="s">
        <v>168</v>
      </c>
      <c r="H64" s="1"/>
      <c r="I64" s="1"/>
    </row>
    <row r="65" spans="1:9" ht="15.75" customHeight="1">
      <c r="A65" s="45">
        <v>46</v>
      </c>
      <c r="B65" s="86" t="s">
        <v>27</v>
      </c>
      <c r="C65" s="70">
        <v>2.57</v>
      </c>
      <c r="D65" s="70">
        <v>2.08</v>
      </c>
      <c r="E65" s="70">
        <v>1.66</v>
      </c>
      <c r="F65" s="47" t="s">
        <v>170</v>
      </c>
      <c r="G65" s="153" t="s">
        <v>168</v>
      </c>
      <c r="H65" s="1"/>
      <c r="I65" s="1"/>
    </row>
    <row r="66" spans="1:9" ht="15.75" customHeight="1">
      <c r="A66" s="49">
        <v>47</v>
      </c>
      <c r="B66" s="87" t="s">
        <v>29</v>
      </c>
      <c r="C66" s="69">
        <v>2.91</v>
      </c>
      <c r="D66" s="69">
        <v>2.3199999999999998</v>
      </c>
      <c r="E66" s="69">
        <v>1.83</v>
      </c>
      <c r="F66" s="50" t="s">
        <v>170</v>
      </c>
      <c r="G66" s="153" t="s">
        <v>168</v>
      </c>
      <c r="H66" s="1"/>
      <c r="I66" s="1"/>
    </row>
    <row r="67" spans="1:9" ht="15" customHeight="1">
      <c r="A67" s="88"/>
      <c r="B67" s="89"/>
      <c r="C67" s="90"/>
      <c r="D67" s="91"/>
      <c r="E67" s="91"/>
      <c r="F67" s="92"/>
      <c r="G67" s="1"/>
      <c r="H67" s="1"/>
      <c r="I67" s="1"/>
    </row>
    <row r="68" spans="1:9" ht="30" customHeight="1">
      <c r="A68" s="45">
        <v>48</v>
      </c>
      <c r="B68" s="95" t="s">
        <v>17</v>
      </c>
      <c r="C68" s="94">
        <v>0.83</v>
      </c>
      <c r="D68" s="94">
        <v>0.66</v>
      </c>
      <c r="E68" s="94">
        <v>0.5</v>
      </c>
      <c r="F68" s="94" t="str">
        <f>VLOOKUP($B68,'Прайс-лист'!$B$69:$F$75,5,0)</f>
        <v>¥</v>
      </c>
      <c r="G68" s="153" t="s">
        <v>168</v>
      </c>
      <c r="H68" s="1"/>
      <c r="I68" s="1"/>
    </row>
    <row r="69" spans="1:9" ht="15.75" customHeight="1">
      <c r="A69" s="49">
        <v>49</v>
      </c>
      <c r="B69" s="87" t="s">
        <v>17</v>
      </c>
      <c r="C69" s="69">
        <v>0.83</v>
      </c>
      <c r="D69" s="69">
        <v>0.66</v>
      </c>
      <c r="E69" s="69">
        <v>0.5</v>
      </c>
      <c r="F69" s="50" t="s">
        <v>170</v>
      </c>
      <c r="G69" s="153" t="s">
        <v>168</v>
      </c>
      <c r="H69" s="1"/>
      <c r="I69" s="1"/>
    </row>
    <row r="70" spans="1:9" ht="15.75" customHeight="1">
      <c r="A70" s="45">
        <v>50</v>
      </c>
      <c r="B70" s="86" t="s">
        <v>19</v>
      </c>
      <c r="C70" s="70">
        <v>1.1599999999999999</v>
      </c>
      <c r="D70" s="70">
        <v>0.91</v>
      </c>
      <c r="E70" s="70">
        <v>0.75</v>
      </c>
      <c r="F70" s="47" t="s">
        <v>170</v>
      </c>
      <c r="G70" s="153" t="s">
        <v>168</v>
      </c>
      <c r="H70" s="1"/>
      <c r="I70" s="1"/>
    </row>
    <row r="71" spans="1:9" ht="15.75" customHeight="1">
      <c r="A71" s="49">
        <v>51</v>
      </c>
      <c r="B71" s="87" t="s">
        <v>21</v>
      </c>
      <c r="C71" s="69">
        <v>1.5</v>
      </c>
      <c r="D71" s="69">
        <v>1.1599999999999999</v>
      </c>
      <c r="E71" s="69">
        <v>0.91</v>
      </c>
      <c r="F71" s="50" t="s">
        <v>170</v>
      </c>
      <c r="G71" s="153" t="s">
        <v>168</v>
      </c>
      <c r="H71" s="1"/>
      <c r="I71" s="1"/>
    </row>
    <row r="72" spans="1:9" ht="15.75" customHeight="1">
      <c r="A72" s="45">
        <v>52</v>
      </c>
      <c r="B72" s="86" t="s">
        <v>23</v>
      </c>
      <c r="C72" s="70">
        <v>1.83</v>
      </c>
      <c r="D72" s="70">
        <v>1.5</v>
      </c>
      <c r="E72" s="70">
        <v>1.1599999999999999</v>
      </c>
      <c r="F72" s="47" t="s">
        <v>170</v>
      </c>
      <c r="G72" s="153" t="s">
        <v>168</v>
      </c>
      <c r="H72" s="1"/>
      <c r="I72" s="1"/>
    </row>
    <row r="73" spans="1:9" ht="15.75" customHeight="1">
      <c r="A73" s="49">
        <v>53</v>
      </c>
      <c r="B73" s="87" t="s">
        <v>25</v>
      </c>
      <c r="C73" s="69">
        <v>2.16</v>
      </c>
      <c r="D73" s="69">
        <v>1.74</v>
      </c>
      <c r="E73" s="69">
        <v>1.41</v>
      </c>
      <c r="F73" s="50" t="s">
        <v>170</v>
      </c>
      <c r="G73" s="153" t="s">
        <v>168</v>
      </c>
      <c r="H73" s="1"/>
      <c r="I73" s="1"/>
    </row>
    <row r="74" spans="1:9" ht="15.75" customHeight="1">
      <c r="A74" s="45">
        <v>54</v>
      </c>
      <c r="B74" s="86" t="s">
        <v>27</v>
      </c>
      <c r="C74" s="70">
        <v>2.57</v>
      </c>
      <c r="D74" s="70">
        <v>2.08</v>
      </c>
      <c r="E74" s="70">
        <v>1.66</v>
      </c>
      <c r="F74" s="47" t="s">
        <v>170</v>
      </c>
      <c r="G74" s="153" t="s">
        <v>168</v>
      </c>
      <c r="H74" s="1"/>
      <c r="I74" s="1"/>
    </row>
    <row r="75" spans="1:9" ht="15.75" customHeight="1">
      <c r="A75" s="49">
        <v>55</v>
      </c>
      <c r="B75" s="87" t="s">
        <v>29</v>
      </c>
      <c r="C75" s="69">
        <v>2.91</v>
      </c>
      <c r="D75" s="69">
        <v>2.3199999999999998</v>
      </c>
      <c r="E75" s="69">
        <v>1.83</v>
      </c>
      <c r="F75" s="50" t="s">
        <v>170</v>
      </c>
      <c r="G75" s="153" t="s">
        <v>168</v>
      </c>
      <c r="H75" s="1"/>
      <c r="I75" s="1"/>
    </row>
    <row r="76" spans="1:9" ht="15" customHeight="1">
      <c r="A76" s="81"/>
      <c r="B76" s="96"/>
      <c r="C76" s="97"/>
      <c r="D76" s="98"/>
      <c r="E76" s="98"/>
      <c r="F76" s="92"/>
      <c r="G76" s="1"/>
      <c r="H76" s="1"/>
      <c r="I76" s="1"/>
    </row>
    <row r="77" spans="1:9" ht="30" customHeight="1">
      <c r="A77" s="45">
        <v>56</v>
      </c>
      <c r="B77" s="99" t="s">
        <v>17</v>
      </c>
      <c r="C77" s="94">
        <v>0.83</v>
      </c>
      <c r="D77" s="94">
        <v>0.66</v>
      </c>
      <c r="E77" s="94">
        <v>0.5</v>
      </c>
      <c r="F77" s="94" t="str">
        <f>VLOOKUP($B77,'Прайс-лист'!$B$78:$F$84,5,0)</f>
        <v>¥</v>
      </c>
      <c r="G77" s="153" t="s">
        <v>168</v>
      </c>
      <c r="H77" s="1"/>
      <c r="I77" s="1"/>
    </row>
    <row r="78" spans="1:9" ht="15.75" customHeight="1">
      <c r="A78" s="49">
        <v>57</v>
      </c>
      <c r="B78" s="87" t="s">
        <v>17</v>
      </c>
      <c r="C78" s="69">
        <v>0.83</v>
      </c>
      <c r="D78" s="69">
        <v>0.66</v>
      </c>
      <c r="E78" s="69">
        <v>0.5</v>
      </c>
      <c r="F78" s="50" t="s">
        <v>170</v>
      </c>
      <c r="G78" s="153" t="s">
        <v>168</v>
      </c>
      <c r="H78" s="1"/>
      <c r="I78" s="1"/>
    </row>
    <row r="79" spans="1:9" ht="15.75" customHeight="1">
      <c r="A79" s="45">
        <v>58</v>
      </c>
      <c r="B79" s="86" t="s">
        <v>19</v>
      </c>
      <c r="C79" s="70">
        <v>1.1599999999999999</v>
      </c>
      <c r="D79" s="70">
        <v>0.91</v>
      </c>
      <c r="E79" s="70">
        <v>0.75</v>
      </c>
      <c r="F79" s="47" t="s">
        <v>170</v>
      </c>
      <c r="G79" s="153" t="s">
        <v>168</v>
      </c>
      <c r="H79" s="1"/>
      <c r="I79" s="1"/>
    </row>
    <row r="80" spans="1:9" ht="15.75" customHeight="1">
      <c r="A80" s="49">
        <v>59</v>
      </c>
      <c r="B80" s="87" t="s">
        <v>21</v>
      </c>
      <c r="C80" s="69">
        <v>1.5</v>
      </c>
      <c r="D80" s="69">
        <v>1.1599999999999999</v>
      </c>
      <c r="E80" s="69">
        <v>0.91</v>
      </c>
      <c r="F80" s="50" t="s">
        <v>170</v>
      </c>
      <c r="G80" s="153" t="s">
        <v>168</v>
      </c>
      <c r="H80" s="1"/>
      <c r="I80" s="1"/>
    </row>
    <row r="81" spans="1:9" ht="15.75" customHeight="1">
      <c r="A81" s="45">
        <v>60</v>
      </c>
      <c r="B81" s="86" t="s">
        <v>23</v>
      </c>
      <c r="C81" s="70">
        <v>1.83</v>
      </c>
      <c r="D81" s="70">
        <v>1.5</v>
      </c>
      <c r="E81" s="70">
        <v>1.1599999999999999</v>
      </c>
      <c r="F81" s="47" t="s">
        <v>170</v>
      </c>
      <c r="G81" s="153" t="s">
        <v>168</v>
      </c>
      <c r="H81" s="1"/>
      <c r="I81" s="1"/>
    </row>
    <row r="82" spans="1:9" ht="15.75" customHeight="1">
      <c r="A82" s="49">
        <v>61</v>
      </c>
      <c r="B82" s="87" t="s">
        <v>25</v>
      </c>
      <c r="C82" s="69">
        <v>2.16</v>
      </c>
      <c r="D82" s="69">
        <v>1.74</v>
      </c>
      <c r="E82" s="69">
        <v>1.41</v>
      </c>
      <c r="F82" s="50" t="s">
        <v>170</v>
      </c>
      <c r="G82" s="153" t="s">
        <v>168</v>
      </c>
      <c r="H82" s="1"/>
      <c r="I82" s="1"/>
    </row>
    <row r="83" spans="1:9" ht="15.75" customHeight="1">
      <c r="A83" s="45">
        <v>62</v>
      </c>
      <c r="B83" s="86" t="s">
        <v>27</v>
      </c>
      <c r="C83" s="70">
        <v>2.57</v>
      </c>
      <c r="D83" s="70">
        <v>2.08</v>
      </c>
      <c r="E83" s="70">
        <v>1.66</v>
      </c>
      <c r="F83" s="47" t="s">
        <v>170</v>
      </c>
      <c r="G83" s="153" t="s">
        <v>168</v>
      </c>
      <c r="H83" s="1"/>
      <c r="I83" s="1"/>
    </row>
    <row r="84" spans="1:9" ht="15.75" customHeight="1">
      <c r="A84" s="49">
        <v>63</v>
      </c>
      <c r="B84" s="87" t="s">
        <v>29</v>
      </c>
      <c r="C84" s="69">
        <v>2.91</v>
      </c>
      <c r="D84" s="69">
        <v>2.3199999999999998</v>
      </c>
      <c r="E84" s="69">
        <v>1.83</v>
      </c>
      <c r="F84" s="50" t="s">
        <v>170</v>
      </c>
      <c r="G84" s="153" t="s">
        <v>168</v>
      </c>
      <c r="H84" s="1"/>
      <c r="I84" s="1"/>
    </row>
    <row r="85" spans="1:9" ht="15" customHeight="1">
      <c r="A85" s="88"/>
      <c r="B85" s="89"/>
      <c r="C85" s="90"/>
      <c r="D85" s="91"/>
      <c r="E85" s="91"/>
      <c r="F85" s="92"/>
      <c r="G85" s="1"/>
      <c r="H85" s="1"/>
      <c r="I85" s="1"/>
    </row>
    <row r="86" spans="1:9" ht="30" customHeight="1">
      <c r="A86" s="45">
        <v>64</v>
      </c>
      <c r="B86" s="45" t="s">
        <v>87</v>
      </c>
      <c r="C86" s="70">
        <v>0.25</v>
      </c>
      <c r="D86" s="70">
        <v>0.17</v>
      </c>
      <c r="E86" s="70">
        <v>0.08</v>
      </c>
      <c r="F86" s="47" t="s">
        <v>170</v>
      </c>
      <c r="G86" s="153" t="s">
        <v>168</v>
      </c>
      <c r="H86" s="1"/>
      <c r="I86" s="1"/>
    </row>
    <row r="87" spans="1:9" ht="45" customHeight="1">
      <c r="A87" s="49">
        <v>65</v>
      </c>
      <c r="B87" s="49" t="s">
        <v>88</v>
      </c>
      <c r="C87" s="69">
        <v>0.41</v>
      </c>
      <c r="D87" s="69">
        <v>0.33</v>
      </c>
      <c r="E87" s="69">
        <v>0.25</v>
      </c>
      <c r="F87" s="50" t="s">
        <v>170</v>
      </c>
      <c r="G87" s="153" t="s">
        <v>168</v>
      </c>
      <c r="H87" s="1"/>
      <c r="I87" s="1"/>
    </row>
    <row r="88" spans="1:9" ht="30" customHeight="1">
      <c r="A88" s="45">
        <v>66</v>
      </c>
      <c r="B88" s="45" t="s">
        <v>89</v>
      </c>
      <c r="C88" s="100">
        <f>D88</f>
        <v>4.1500000000000004</v>
      </c>
      <c r="D88" s="94">
        <v>4.1500000000000004</v>
      </c>
      <c r="E88" s="100">
        <f>D88</f>
        <v>4.1500000000000004</v>
      </c>
      <c r="F88" s="47" t="s">
        <v>171</v>
      </c>
      <c r="G88" s="153" t="s">
        <v>168</v>
      </c>
      <c r="H88" s="1"/>
      <c r="I88" s="1"/>
    </row>
    <row r="89" spans="1:9" ht="15" customHeight="1">
      <c r="A89" s="49">
        <v>67</v>
      </c>
      <c r="B89" s="49" t="s">
        <v>90</v>
      </c>
      <c r="C89" s="101">
        <f>D89</f>
        <v>4.9800000000000004</v>
      </c>
      <c r="D89" s="80">
        <v>4.9800000000000004</v>
      </c>
      <c r="E89" s="101">
        <f>D89</f>
        <v>4.9800000000000004</v>
      </c>
      <c r="F89" s="50" t="s">
        <v>171</v>
      </c>
      <c r="G89" s="153" t="s">
        <v>168</v>
      </c>
      <c r="H89" s="1"/>
      <c r="I89" s="1"/>
    </row>
    <row r="90" spans="1:9" ht="30" customHeight="1">
      <c r="A90" s="45">
        <v>68</v>
      </c>
      <c r="B90" s="45" t="s">
        <v>91</v>
      </c>
      <c r="C90" s="100">
        <f>D90</f>
        <v>4.9800000000000004</v>
      </c>
      <c r="D90" s="94">
        <v>4.9800000000000004</v>
      </c>
      <c r="E90" s="100">
        <f>D90</f>
        <v>4.9800000000000004</v>
      </c>
      <c r="F90" s="47" t="s">
        <v>171</v>
      </c>
      <c r="G90" s="153" t="s">
        <v>168</v>
      </c>
      <c r="H90" s="1"/>
      <c r="I90" s="1"/>
    </row>
    <row r="91" spans="1:9" ht="30" customHeight="1">
      <c r="A91" s="49">
        <v>69</v>
      </c>
      <c r="B91" s="49" t="s">
        <v>92</v>
      </c>
      <c r="C91" s="69">
        <v>0.33</v>
      </c>
      <c r="D91" s="69">
        <v>0.25</v>
      </c>
      <c r="E91" s="69">
        <v>0.17</v>
      </c>
      <c r="F91" s="50" t="s">
        <v>170</v>
      </c>
      <c r="G91" s="153" t="s">
        <v>168</v>
      </c>
      <c r="H91" s="1"/>
      <c r="I91" s="1"/>
    </row>
    <row r="92" spans="1:9" ht="15" customHeight="1">
      <c r="A92" s="81"/>
      <c r="B92" s="96"/>
      <c r="C92" s="102"/>
      <c r="D92" s="103"/>
      <c r="E92" s="104"/>
      <c r="F92" s="84"/>
      <c r="G92" s="105"/>
      <c r="H92" s="1"/>
      <c r="I92" s="1"/>
    </row>
    <row r="93" spans="1:9" ht="15" customHeight="1">
      <c r="A93" s="45">
        <v>70</v>
      </c>
      <c r="B93" s="45" t="s">
        <v>93</v>
      </c>
      <c r="C93" s="70">
        <v>0.66</v>
      </c>
      <c r="D93" s="70">
        <v>0.57999999999999996</v>
      </c>
      <c r="E93" s="70">
        <v>0.5</v>
      </c>
      <c r="F93" s="47" t="s">
        <v>170</v>
      </c>
      <c r="G93" s="153" t="s">
        <v>168</v>
      </c>
      <c r="H93" s="1"/>
      <c r="I93" s="1"/>
    </row>
    <row r="94" spans="1:9" ht="31.5" customHeight="1">
      <c r="A94" s="49">
        <v>71</v>
      </c>
      <c r="B94" s="49" t="s">
        <v>94</v>
      </c>
      <c r="C94" s="106" t="s">
        <v>172</v>
      </c>
      <c r="D94" s="107" t="s">
        <v>172</v>
      </c>
      <c r="E94" s="106" t="s">
        <v>172</v>
      </c>
      <c r="F94" s="50" t="s">
        <v>173</v>
      </c>
      <c r="G94" s="1"/>
      <c r="H94" s="1"/>
      <c r="I94" s="1"/>
    </row>
    <row r="95" spans="1:9" ht="15" customHeight="1">
      <c r="A95" s="108"/>
      <c r="B95" s="109"/>
      <c r="C95" s="109"/>
      <c r="D95" s="109"/>
      <c r="E95" s="109"/>
      <c r="F95" s="108"/>
      <c r="G95" s="1"/>
      <c r="H95" s="1"/>
      <c r="I95" s="1"/>
    </row>
    <row r="96" spans="1:9" ht="95" customHeight="1">
      <c r="A96" s="171" t="s">
        <v>174</v>
      </c>
      <c r="B96" s="161"/>
      <c r="C96" s="161"/>
      <c r="D96" s="161"/>
      <c r="E96" s="161"/>
      <c r="F96" s="162"/>
      <c r="G96" s="152"/>
      <c r="H96" s="152"/>
      <c r="I96" s="1"/>
    </row>
    <row r="97" spans="1:9" ht="49.5" customHeight="1">
      <c r="A97" s="3"/>
      <c r="B97" s="3"/>
      <c r="C97" s="5"/>
      <c r="D97" s="5"/>
      <c r="E97" s="1"/>
      <c r="F97" s="1"/>
      <c r="G97" s="1"/>
      <c r="H97" s="1"/>
      <c r="I97" s="1"/>
    </row>
    <row r="98" spans="1:9" ht="12.75" customHeight="1">
      <c r="A98" s="6" t="s">
        <v>2</v>
      </c>
      <c r="B98" s="7" t="s">
        <v>3</v>
      </c>
      <c r="C98" s="6" t="s">
        <v>4</v>
      </c>
      <c r="D98" s="6" t="s">
        <v>175</v>
      </c>
      <c r="E98" s="6" t="s">
        <v>176</v>
      </c>
      <c r="F98" s="6" t="s">
        <v>177</v>
      </c>
      <c r="G98" s="154" t="s">
        <v>178</v>
      </c>
      <c r="H98" s="1"/>
      <c r="I98" s="1"/>
    </row>
    <row r="99" spans="1:9" ht="30" customHeight="1">
      <c r="A99" s="45">
        <v>1</v>
      </c>
      <c r="B99" s="46" t="s">
        <v>97</v>
      </c>
      <c r="C99" s="67">
        <f t="shared" ref="C99:C109" si="0">ROUND(E99/0.92,2)</f>
        <v>0.83</v>
      </c>
      <c r="D99" s="47" t="s">
        <v>143</v>
      </c>
      <c r="E99" s="47">
        <v>0.76</v>
      </c>
      <c r="F99" s="110" t="s">
        <v>179</v>
      </c>
      <c r="G99" s="153" t="s">
        <v>180</v>
      </c>
      <c r="H99" s="1"/>
      <c r="I99" s="1"/>
    </row>
    <row r="100" spans="1:9" ht="60" customHeight="1">
      <c r="A100" s="49">
        <v>2</v>
      </c>
      <c r="B100" s="62" t="s">
        <v>98</v>
      </c>
      <c r="C100" s="64">
        <f t="shared" si="0"/>
        <v>2.08</v>
      </c>
      <c r="D100" s="50" t="s">
        <v>143</v>
      </c>
      <c r="E100" s="50">
        <v>1.91</v>
      </c>
      <c r="F100" s="111" t="s">
        <v>179</v>
      </c>
      <c r="G100" s="153" t="s">
        <v>180</v>
      </c>
      <c r="H100" s="1"/>
      <c r="I100" s="1"/>
    </row>
    <row r="101" spans="1:9" ht="30" customHeight="1">
      <c r="A101" s="45">
        <v>3</v>
      </c>
      <c r="B101" s="46" t="s">
        <v>99</v>
      </c>
      <c r="C101" s="67">
        <f t="shared" si="0"/>
        <v>24.91</v>
      </c>
      <c r="D101" s="47" t="s">
        <v>143</v>
      </c>
      <c r="E101" s="47">
        <v>22.92</v>
      </c>
      <c r="F101" s="110" t="s">
        <v>179</v>
      </c>
      <c r="G101" s="153" t="s">
        <v>180</v>
      </c>
      <c r="H101" s="1"/>
      <c r="I101" s="1"/>
    </row>
    <row r="102" spans="1:9" ht="60" customHeight="1">
      <c r="A102" s="49">
        <v>4</v>
      </c>
      <c r="B102" s="62" t="s">
        <v>100</v>
      </c>
      <c r="C102" s="64">
        <f t="shared" si="0"/>
        <v>16.61</v>
      </c>
      <c r="D102" s="50" t="s">
        <v>143</v>
      </c>
      <c r="E102" s="50">
        <v>15.28</v>
      </c>
      <c r="F102" s="111" t="s">
        <v>179</v>
      </c>
      <c r="G102" s="153" t="s">
        <v>180</v>
      </c>
      <c r="H102" s="1"/>
      <c r="I102" s="1"/>
    </row>
    <row r="103" spans="1:9" ht="30" customHeight="1">
      <c r="A103" s="45">
        <v>5</v>
      </c>
      <c r="B103" s="46" t="s">
        <v>101</v>
      </c>
      <c r="C103" s="67">
        <f t="shared" si="0"/>
        <v>0.83</v>
      </c>
      <c r="D103" s="47" t="s">
        <v>143</v>
      </c>
      <c r="E103" s="47">
        <v>0.76</v>
      </c>
      <c r="F103" s="110" t="s">
        <v>179</v>
      </c>
      <c r="G103" s="153" t="s">
        <v>180</v>
      </c>
      <c r="H103" s="1"/>
      <c r="I103" s="1"/>
    </row>
    <row r="104" spans="1:9" ht="60" customHeight="1">
      <c r="A104" s="49">
        <v>6</v>
      </c>
      <c r="B104" s="62" t="s">
        <v>102</v>
      </c>
      <c r="C104" s="64">
        <f t="shared" si="0"/>
        <v>2.08</v>
      </c>
      <c r="D104" s="50" t="s">
        <v>143</v>
      </c>
      <c r="E104" s="50">
        <v>1.91</v>
      </c>
      <c r="F104" s="111" t="s">
        <v>179</v>
      </c>
      <c r="G104" s="153" t="s">
        <v>180</v>
      </c>
      <c r="H104" s="1"/>
      <c r="I104" s="1"/>
    </row>
    <row r="105" spans="1:9" ht="30" customHeight="1">
      <c r="A105" s="45">
        <v>7</v>
      </c>
      <c r="B105" s="46" t="s">
        <v>103</v>
      </c>
      <c r="C105" s="67">
        <f t="shared" si="0"/>
        <v>3.74</v>
      </c>
      <c r="D105" s="47" t="s">
        <v>169</v>
      </c>
      <c r="E105" s="47">
        <v>3.44</v>
      </c>
      <c r="F105" s="110" t="s">
        <v>179</v>
      </c>
      <c r="G105" s="153" t="s">
        <v>180</v>
      </c>
      <c r="H105" s="1"/>
      <c r="I105" s="1"/>
    </row>
    <row r="106" spans="1:9" ht="60" customHeight="1">
      <c r="A106" s="49">
        <v>8</v>
      </c>
      <c r="B106" s="62" t="s">
        <v>104</v>
      </c>
      <c r="C106" s="64">
        <f t="shared" si="0"/>
        <v>0.83</v>
      </c>
      <c r="D106" s="50" t="s">
        <v>143</v>
      </c>
      <c r="E106" s="50">
        <v>0.76</v>
      </c>
      <c r="F106" s="111" t="s">
        <v>179</v>
      </c>
      <c r="G106" s="153" t="s">
        <v>180</v>
      </c>
      <c r="H106" s="1"/>
      <c r="I106" s="1"/>
    </row>
    <row r="107" spans="1:9" ht="30" customHeight="1">
      <c r="A107" s="45">
        <v>9</v>
      </c>
      <c r="B107" s="46" t="s">
        <v>105</v>
      </c>
      <c r="C107" s="67">
        <f t="shared" si="0"/>
        <v>1.25</v>
      </c>
      <c r="D107" s="47" t="s">
        <v>143</v>
      </c>
      <c r="E107" s="47">
        <v>1.1499999999999999</v>
      </c>
      <c r="F107" s="110" t="s">
        <v>179</v>
      </c>
      <c r="G107" s="153" t="s">
        <v>180</v>
      </c>
      <c r="H107" s="1"/>
      <c r="I107" s="1"/>
    </row>
    <row r="108" spans="1:9" ht="60" customHeight="1">
      <c r="A108" s="49">
        <v>10</v>
      </c>
      <c r="B108" s="62" t="s">
        <v>106</v>
      </c>
      <c r="C108" s="64">
        <f t="shared" si="0"/>
        <v>16.61</v>
      </c>
      <c r="D108" s="50" t="s">
        <v>143</v>
      </c>
      <c r="E108" s="50">
        <v>15.28</v>
      </c>
      <c r="F108" s="111" t="s">
        <v>179</v>
      </c>
      <c r="G108" s="153" t="s">
        <v>180</v>
      </c>
      <c r="H108" s="1"/>
      <c r="I108" s="1"/>
    </row>
    <row r="109" spans="1:9" ht="30" customHeight="1">
      <c r="A109" s="45">
        <v>11</v>
      </c>
      <c r="B109" s="46" t="s">
        <v>107</v>
      </c>
      <c r="C109" s="67">
        <f t="shared" si="0"/>
        <v>29.07</v>
      </c>
      <c r="D109" s="47" t="s">
        <v>143</v>
      </c>
      <c r="E109" s="47">
        <v>26.74</v>
      </c>
      <c r="F109" s="110" t="s">
        <v>179</v>
      </c>
      <c r="G109" s="153" t="s">
        <v>180</v>
      </c>
      <c r="H109" s="1"/>
      <c r="I109" s="1"/>
    </row>
    <row r="110" spans="1:9" ht="60" customHeight="1">
      <c r="A110" s="49">
        <v>12</v>
      </c>
      <c r="B110" s="62" t="s">
        <v>108</v>
      </c>
      <c r="C110" s="64" t="s">
        <v>172</v>
      </c>
      <c r="D110" s="50" t="s">
        <v>173</v>
      </c>
      <c r="E110" s="50" t="s">
        <v>172</v>
      </c>
      <c r="F110" s="111" t="s">
        <v>181</v>
      </c>
      <c r="G110" s="153" t="s">
        <v>180</v>
      </c>
      <c r="H110" s="1"/>
      <c r="I110" s="1"/>
    </row>
    <row r="111" spans="1:9" ht="30" customHeight="1">
      <c r="A111" s="45">
        <v>13</v>
      </c>
      <c r="B111" s="46" t="s">
        <v>109</v>
      </c>
      <c r="C111" s="67">
        <f>ROUND(E111/0.92,2)</f>
        <v>4.1500000000000004</v>
      </c>
      <c r="D111" s="47" t="s">
        <v>182</v>
      </c>
      <c r="E111" s="47">
        <v>3.82</v>
      </c>
      <c r="F111" s="110" t="s">
        <v>179</v>
      </c>
      <c r="G111" s="153" t="s">
        <v>180</v>
      </c>
      <c r="H111" s="1"/>
      <c r="I111" s="1"/>
    </row>
    <row r="112" spans="1:9" ht="15" customHeight="1">
      <c r="A112" s="112"/>
      <c r="B112" s="113"/>
      <c r="C112" s="114"/>
      <c r="D112" s="115"/>
      <c r="E112" s="1"/>
      <c r="F112" s="1"/>
      <c r="G112" s="1"/>
      <c r="H112" s="1"/>
      <c r="I112" s="1"/>
    </row>
    <row r="113" spans="1:9" ht="15" customHeight="1">
      <c r="A113" s="75"/>
      <c r="B113" s="116"/>
      <c r="C113" s="117"/>
      <c r="D113" s="118"/>
      <c r="E113" s="1"/>
      <c r="F113" s="1"/>
      <c r="G113" s="1"/>
      <c r="H113" s="1"/>
      <c r="I113" s="1"/>
    </row>
    <row r="114" spans="1:9" ht="30" customHeight="1">
      <c r="A114" s="112"/>
      <c r="B114" s="113"/>
      <c r="C114" s="114"/>
      <c r="D114" s="115"/>
      <c r="E114" s="1"/>
      <c r="F114" s="1"/>
      <c r="G114" s="1"/>
      <c r="H114" s="1"/>
      <c r="I114" s="1"/>
    </row>
    <row r="115" spans="1:9" ht="30" customHeight="1">
      <c r="A115" s="75"/>
      <c r="B115" s="116"/>
      <c r="C115" s="117"/>
      <c r="D115" s="118"/>
      <c r="E115" s="1"/>
      <c r="F115" s="1"/>
      <c r="G115" s="1"/>
      <c r="H115" s="1"/>
      <c r="I115" s="1"/>
    </row>
    <row r="116" spans="1:9" ht="30" customHeight="1">
      <c r="A116" s="112"/>
      <c r="B116" s="113"/>
      <c r="C116" s="114"/>
      <c r="D116" s="115"/>
      <c r="E116" s="1"/>
      <c r="F116" s="1"/>
      <c r="G116" s="1"/>
      <c r="H116" s="1"/>
      <c r="I116" s="1"/>
    </row>
    <row r="117" spans="1:9" ht="15" customHeight="1">
      <c r="A117" s="108"/>
      <c r="B117" s="109"/>
      <c r="C117" s="109"/>
      <c r="D117" s="108"/>
      <c r="E117" s="1"/>
      <c r="F117" s="1"/>
      <c r="G117" s="1"/>
      <c r="H117" s="1"/>
      <c r="I117" s="1"/>
    </row>
    <row r="118" spans="1:9" ht="93.75" customHeight="1">
      <c r="A118" s="172"/>
      <c r="B118" s="173"/>
      <c r="C118" s="173"/>
      <c r="D118" s="173"/>
      <c r="E118" s="173"/>
      <c r="F118" s="1"/>
      <c r="G118" s="1"/>
      <c r="H118" s="1"/>
      <c r="I118" s="1"/>
    </row>
    <row r="119" spans="1:9" ht="49.5" customHeight="1">
      <c r="A119" s="3"/>
      <c r="B119" s="3"/>
      <c r="C119" s="5"/>
      <c r="D119" s="5"/>
      <c r="E119" s="5"/>
      <c r="F119" s="1"/>
      <c r="G119" s="1"/>
      <c r="H119" s="1"/>
      <c r="I119" s="1"/>
    </row>
    <row r="120" spans="1:9" ht="12.75" customHeight="1">
      <c r="A120" s="119"/>
      <c r="B120" s="120"/>
      <c r="C120" s="121"/>
      <c r="D120" s="122"/>
      <c r="E120" s="123"/>
      <c r="F120" s="1"/>
      <c r="G120" s="1"/>
      <c r="H120" s="1"/>
      <c r="I120" s="1"/>
    </row>
    <row r="121" spans="1:9" ht="30" customHeight="1">
      <c r="A121" s="75"/>
      <c r="B121" s="116"/>
      <c r="C121" s="98"/>
      <c r="D121" s="118"/>
      <c r="E121" s="124"/>
      <c r="F121" s="1"/>
      <c r="G121" s="1"/>
      <c r="H121" s="1"/>
      <c r="I121" s="1"/>
    </row>
    <row r="122" spans="1:9" ht="30" customHeight="1">
      <c r="A122" s="112"/>
      <c r="B122" s="113"/>
      <c r="C122" s="91"/>
      <c r="D122" s="115"/>
      <c r="E122" s="125"/>
      <c r="F122" s="1"/>
      <c r="G122" s="1"/>
      <c r="H122" s="1"/>
      <c r="I122" s="1"/>
    </row>
    <row r="123" spans="1:9" ht="15" customHeight="1">
      <c r="A123" s="75"/>
      <c r="B123" s="116"/>
      <c r="C123" s="98"/>
      <c r="D123" s="118"/>
      <c r="E123" s="124"/>
      <c r="F123" s="1"/>
      <c r="G123" s="1"/>
      <c r="H123" s="1"/>
      <c r="I123" s="1"/>
    </row>
    <row r="124" spans="1:9" ht="15" customHeight="1">
      <c r="A124" s="112"/>
      <c r="B124" s="113"/>
      <c r="C124" s="91"/>
      <c r="D124" s="115"/>
      <c r="E124" s="125"/>
      <c r="F124" s="1"/>
      <c r="G124" s="1"/>
      <c r="H124" s="1"/>
      <c r="I124" s="1"/>
    </row>
    <row r="125" spans="1:9" ht="30" customHeight="1">
      <c r="A125" s="75"/>
      <c r="B125" s="116"/>
      <c r="C125" s="98"/>
      <c r="D125" s="118"/>
      <c r="E125" s="124"/>
      <c r="F125" s="1"/>
      <c r="G125" s="1"/>
      <c r="H125" s="1"/>
      <c r="I125" s="1"/>
    </row>
    <row r="126" spans="1:9" ht="30" customHeight="1">
      <c r="A126" s="112"/>
      <c r="B126" s="113"/>
      <c r="C126" s="91"/>
      <c r="D126" s="115"/>
      <c r="E126" s="125"/>
      <c r="F126" s="1"/>
      <c r="G126" s="1"/>
      <c r="H126" s="1"/>
      <c r="I126" s="1"/>
    </row>
    <row r="127" spans="1:9" ht="30" customHeight="1">
      <c r="A127" s="75"/>
      <c r="B127" s="116"/>
      <c r="C127" s="98"/>
      <c r="D127" s="118"/>
      <c r="E127" s="124"/>
      <c r="F127" s="1"/>
      <c r="G127" s="1"/>
      <c r="H127" s="1"/>
      <c r="I127" s="1"/>
    </row>
    <row r="128" spans="1:9" ht="15" customHeight="1">
      <c r="A128" s="112"/>
      <c r="B128" s="113"/>
      <c r="C128" s="91"/>
      <c r="D128" s="115"/>
      <c r="E128" s="125"/>
      <c r="F128" s="1"/>
      <c r="G128" s="1"/>
      <c r="H128" s="1"/>
      <c r="I128" s="1"/>
    </row>
    <row r="129" spans="1:9" ht="30" customHeight="1">
      <c r="A129" s="75"/>
      <c r="B129" s="116"/>
      <c r="C129" s="98"/>
      <c r="D129" s="118"/>
      <c r="E129" s="124"/>
      <c r="F129" s="1"/>
      <c r="G129" s="1"/>
      <c r="H129" s="1"/>
      <c r="I129" s="1"/>
    </row>
    <row r="130" spans="1:9" ht="15" customHeight="1">
      <c r="A130" s="112"/>
      <c r="B130" s="113"/>
      <c r="C130" s="91"/>
      <c r="D130" s="115"/>
      <c r="E130" s="125"/>
      <c r="F130" s="1"/>
      <c r="G130" s="1"/>
      <c r="H130" s="1"/>
      <c r="I130" s="1"/>
    </row>
    <row r="131" spans="1:9" ht="15" customHeight="1">
      <c r="A131" s="75"/>
      <c r="B131" s="116"/>
      <c r="C131" s="98"/>
      <c r="D131" s="118"/>
      <c r="E131" s="124"/>
      <c r="F131" s="1"/>
      <c r="G131" s="1"/>
      <c r="H131" s="1"/>
      <c r="I131" s="1"/>
    </row>
    <row r="132" spans="1:9" ht="15" customHeight="1">
      <c r="A132" s="112"/>
      <c r="B132" s="113"/>
      <c r="C132" s="91"/>
      <c r="D132" s="115"/>
      <c r="E132" s="125"/>
      <c r="F132" s="1"/>
      <c r="G132" s="1"/>
      <c r="H132" s="1"/>
      <c r="I132" s="1"/>
    </row>
    <row r="133" spans="1:9" ht="15" customHeight="1">
      <c r="A133" s="75"/>
      <c r="B133" s="116"/>
      <c r="C133" s="98"/>
      <c r="D133" s="118"/>
      <c r="E133" s="124"/>
      <c r="F133" s="1"/>
      <c r="G133" s="1"/>
      <c r="H133" s="1"/>
      <c r="I133" s="1"/>
    </row>
    <row r="134" spans="1:9" ht="15" customHeight="1">
      <c r="A134" s="112"/>
      <c r="B134" s="113"/>
      <c r="C134" s="91"/>
      <c r="D134" s="115"/>
      <c r="E134" s="125"/>
      <c r="F134" s="1"/>
      <c r="G134" s="1"/>
      <c r="H134" s="1"/>
      <c r="I134" s="1"/>
    </row>
    <row r="135" spans="1:9" ht="30" customHeight="1">
      <c r="A135" s="75"/>
      <c r="B135" s="116"/>
      <c r="C135" s="98"/>
      <c r="D135" s="118"/>
      <c r="E135" s="124"/>
      <c r="F135" s="1"/>
      <c r="G135" s="1"/>
      <c r="H135" s="1"/>
      <c r="I135" s="1"/>
    </row>
    <row r="136" spans="1:9" ht="30" customHeight="1">
      <c r="A136" s="112"/>
      <c r="B136" s="113"/>
      <c r="C136" s="91"/>
      <c r="D136" s="115"/>
      <c r="E136" s="125"/>
      <c r="F136" s="1"/>
      <c r="G136" s="1"/>
      <c r="H136" s="1"/>
      <c r="I136" s="1"/>
    </row>
    <row r="137" spans="1:9" ht="30" customHeight="1">
      <c r="A137" s="75"/>
      <c r="B137" s="116"/>
      <c r="C137" s="98"/>
      <c r="D137" s="118"/>
      <c r="E137" s="124"/>
      <c r="F137" s="1"/>
      <c r="G137" s="1"/>
      <c r="H137" s="1"/>
      <c r="I137" s="1"/>
    </row>
    <row r="138" spans="1:9" ht="15" customHeight="1">
      <c r="A138" s="108"/>
      <c r="B138" s="109"/>
      <c r="C138" s="109"/>
      <c r="D138" s="108"/>
      <c r="E138" s="108"/>
      <c r="F138" s="1"/>
      <c r="G138" s="1"/>
      <c r="H138" s="1"/>
      <c r="I138" s="1"/>
    </row>
    <row r="139" spans="1:9" ht="94.5" customHeight="1">
      <c r="A139" s="172"/>
      <c r="B139" s="173"/>
      <c r="C139" s="173"/>
      <c r="D139" s="173"/>
      <c r="E139" s="173"/>
      <c r="F139" s="1"/>
      <c r="G139" s="1"/>
      <c r="H139" s="1"/>
      <c r="I139" s="1"/>
    </row>
    <row r="140" spans="1:9" ht="49.5" customHeight="1">
      <c r="A140" s="3"/>
      <c r="B140" s="3"/>
      <c r="C140" s="5"/>
      <c r="D140" s="5"/>
      <c r="E140" s="5"/>
      <c r="F140" s="1"/>
      <c r="G140" s="1"/>
      <c r="H140" s="1"/>
      <c r="I140" s="1"/>
    </row>
    <row r="141" spans="1:9" ht="12.75" customHeight="1">
      <c r="A141" s="119"/>
      <c r="B141" s="120"/>
      <c r="C141" s="121"/>
      <c r="D141" s="122"/>
      <c r="E141" s="123"/>
      <c r="F141" s="1"/>
      <c r="G141" s="1"/>
      <c r="H141" s="1"/>
      <c r="I141" s="1"/>
    </row>
    <row r="142" spans="1:9" ht="30" customHeight="1">
      <c r="A142" s="75"/>
      <c r="B142" s="116"/>
      <c r="C142" s="77"/>
      <c r="D142" s="118"/>
      <c r="E142" s="124"/>
      <c r="F142" s="1"/>
      <c r="G142" s="1"/>
      <c r="H142" s="1"/>
      <c r="I142" s="1"/>
    </row>
    <row r="143" spans="1:9" ht="45" customHeight="1">
      <c r="A143" s="112"/>
      <c r="B143" s="113"/>
      <c r="C143" s="126"/>
      <c r="D143" s="115"/>
      <c r="E143" s="125"/>
      <c r="F143" s="1"/>
      <c r="G143" s="1"/>
      <c r="H143" s="1"/>
      <c r="I143" s="1"/>
    </row>
    <row r="144" spans="1:9" ht="15" customHeight="1">
      <c r="A144" s="75"/>
      <c r="B144" s="116"/>
      <c r="C144" s="77"/>
      <c r="D144" s="118"/>
      <c r="E144" s="124"/>
      <c r="F144" s="1"/>
      <c r="G144" s="1"/>
      <c r="H144" s="1"/>
      <c r="I144" s="1"/>
    </row>
    <row r="145" spans="1:9" ht="15" customHeight="1">
      <c r="A145" s="112"/>
      <c r="B145" s="113"/>
      <c r="C145" s="126"/>
      <c r="D145" s="115"/>
      <c r="E145" s="125"/>
      <c r="F145" s="1"/>
      <c r="G145" s="1"/>
      <c r="H145" s="1"/>
      <c r="I145" s="1"/>
    </row>
    <row r="146" spans="1:9" ht="15" customHeight="1">
      <c r="A146" s="75"/>
      <c r="B146" s="116"/>
      <c r="C146" s="77"/>
      <c r="D146" s="118"/>
      <c r="E146" s="124"/>
      <c r="F146" s="1"/>
      <c r="G146" s="1"/>
      <c r="H146" s="1"/>
      <c r="I146" s="1"/>
    </row>
    <row r="147" spans="1:9" ht="15" customHeight="1">
      <c r="A147" s="112"/>
      <c r="B147" s="113"/>
      <c r="C147" s="126"/>
      <c r="D147" s="115"/>
      <c r="E147" s="125"/>
      <c r="F147" s="1"/>
      <c r="G147" s="1"/>
      <c r="H147" s="1"/>
      <c r="I147" s="1"/>
    </row>
    <row r="148" spans="1:9" ht="30" customHeight="1">
      <c r="A148" s="75"/>
      <c r="B148" s="116"/>
      <c r="C148" s="77"/>
      <c r="D148" s="118"/>
      <c r="E148" s="124"/>
      <c r="F148" s="1"/>
      <c r="G148" s="1"/>
      <c r="H148" s="1"/>
      <c r="I148" s="1"/>
    </row>
    <row r="149" spans="1:9" ht="30" customHeight="1">
      <c r="A149" s="112"/>
      <c r="B149" s="113"/>
      <c r="C149" s="126"/>
      <c r="D149" s="115"/>
      <c r="E149" s="125"/>
      <c r="F149" s="1"/>
      <c r="G149" s="1"/>
      <c r="H149" s="1"/>
      <c r="I149" s="1"/>
    </row>
    <row r="150" spans="1:9" ht="30" customHeight="1">
      <c r="A150" s="75"/>
      <c r="B150" s="116"/>
      <c r="C150" s="77"/>
      <c r="D150" s="118"/>
      <c r="E150" s="124"/>
      <c r="F150" s="1"/>
      <c r="G150" s="1"/>
      <c r="H150" s="1"/>
      <c r="I150" s="1"/>
    </row>
    <row r="151" spans="1:9" ht="15" customHeight="1">
      <c r="A151" s="108"/>
      <c r="B151" s="109"/>
      <c r="C151" s="109"/>
      <c r="D151" s="108"/>
      <c r="E151" s="108"/>
      <c r="F151" s="1"/>
      <c r="G151" s="1"/>
      <c r="H151" s="1"/>
      <c r="I151" s="1"/>
    </row>
    <row r="152" spans="1:9" ht="95" customHeight="1">
      <c r="A152" s="171" t="s">
        <v>183</v>
      </c>
      <c r="B152" s="161"/>
      <c r="C152" s="161"/>
      <c r="D152" s="161"/>
      <c r="E152" s="162"/>
      <c r="F152" s="146"/>
      <c r="G152" s="152"/>
      <c r="H152" s="152"/>
      <c r="I152" s="1"/>
    </row>
    <row r="153" spans="1:9" ht="49.5" customHeight="1">
      <c r="A153" s="3"/>
      <c r="B153" s="3"/>
      <c r="C153" s="5"/>
      <c r="D153" s="5"/>
      <c r="E153" s="5"/>
      <c r="F153" s="1"/>
      <c r="G153" s="1"/>
      <c r="H153" s="1"/>
      <c r="I153" s="1"/>
    </row>
    <row r="154" spans="1:9" ht="12.75" customHeight="1">
      <c r="A154" s="6" t="s">
        <v>2</v>
      </c>
      <c r="B154" s="7" t="s">
        <v>3</v>
      </c>
      <c r="C154" s="6" t="s">
        <v>4</v>
      </c>
      <c r="D154" s="6" t="s">
        <v>175</v>
      </c>
      <c r="E154" s="6"/>
      <c r="F154" s="6"/>
      <c r="G154" s="1"/>
      <c r="H154" s="1"/>
      <c r="I154" s="1"/>
    </row>
    <row r="155" spans="1:9" ht="30" customHeight="1">
      <c r="A155" s="45">
        <v>1</v>
      </c>
      <c r="B155" s="46" t="s">
        <v>112</v>
      </c>
      <c r="C155" s="67">
        <f>ROUND(E155/0.92,2)</f>
        <v>8.3000000000000007</v>
      </c>
      <c r="D155" s="47" t="s">
        <v>171</v>
      </c>
      <c r="E155" s="47">
        <v>7.64</v>
      </c>
      <c r="F155" s="110"/>
      <c r="G155" s="153" t="s">
        <v>168</v>
      </c>
      <c r="H155" s="1"/>
      <c r="I155" s="1"/>
    </row>
    <row r="156" spans="1:9" ht="60" customHeight="1">
      <c r="A156" s="49">
        <v>2</v>
      </c>
      <c r="B156" s="62" t="s">
        <v>113</v>
      </c>
      <c r="C156" s="64">
        <f>ROUND(E156/0.92,2)</f>
        <v>0.83</v>
      </c>
      <c r="D156" s="50" t="s">
        <v>143</v>
      </c>
      <c r="E156" s="50">
        <v>0.76</v>
      </c>
      <c r="F156" s="111"/>
      <c r="G156" s="153" t="s">
        <v>168</v>
      </c>
      <c r="H156" s="1"/>
      <c r="I156" s="1"/>
    </row>
    <row r="157" spans="1:9" ht="60" customHeight="1">
      <c r="A157" s="45">
        <v>3</v>
      </c>
      <c r="B157" s="46" t="s">
        <v>114</v>
      </c>
      <c r="C157" s="67">
        <f>ROUND(E157/0.92,2)</f>
        <v>7.28</v>
      </c>
      <c r="D157" s="47" t="s">
        <v>143</v>
      </c>
      <c r="E157" s="47">
        <v>6.7</v>
      </c>
      <c r="F157" s="110"/>
      <c r="G157" s="1"/>
      <c r="H157" s="1"/>
      <c r="I157" s="1"/>
    </row>
    <row r="158" spans="1:9" ht="15" customHeight="1">
      <c r="A158" s="49">
        <v>4</v>
      </c>
      <c r="B158" s="62" t="s">
        <v>115</v>
      </c>
      <c r="C158" s="64">
        <v>0.7</v>
      </c>
      <c r="D158" s="50" t="s">
        <v>184</v>
      </c>
      <c r="E158" s="50">
        <v>0.7</v>
      </c>
      <c r="F158" s="111"/>
      <c r="G158" s="1"/>
      <c r="H158" s="1"/>
      <c r="I158" s="1"/>
    </row>
    <row r="159" spans="1:9" ht="45" customHeight="1">
      <c r="A159" s="75"/>
      <c r="B159" s="116"/>
      <c r="C159" s="77"/>
      <c r="D159" s="77"/>
      <c r="E159" s="127"/>
      <c r="F159" s="1"/>
      <c r="G159" s="1"/>
      <c r="H159" s="1"/>
      <c r="I159" s="1"/>
    </row>
    <row r="160" spans="1:9" ht="45" customHeight="1">
      <c r="A160" s="75"/>
      <c r="B160" s="116"/>
      <c r="C160" s="77"/>
      <c r="D160" s="118"/>
      <c r="E160" s="124"/>
      <c r="F160" s="1"/>
      <c r="G160" s="1"/>
      <c r="H160" s="1"/>
      <c r="I160" s="1"/>
    </row>
    <row r="161" spans="1:9" ht="45" customHeight="1">
      <c r="A161" s="75"/>
      <c r="B161" s="116"/>
      <c r="C161" s="77"/>
      <c r="D161" s="118"/>
      <c r="E161" s="124"/>
      <c r="F161" s="1"/>
      <c r="G161" s="1"/>
      <c r="H161" s="1"/>
      <c r="I161" s="1"/>
    </row>
    <row r="162" spans="1:9" ht="15" customHeight="1">
      <c r="A162" s="108"/>
      <c r="B162" s="109"/>
      <c r="C162" s="109"/>
      <c r="D162" s="108"/>
      <c r="E162" s="108"/>
      <c r="F162" s="1"/>
      <c r="G162" s="1"/>
      <c r="H162" s="1"/>
      <c r="I162" s="1"/>
    </row>
    <row r="163" spans="1:9" ht="49.5" customHeight="1">
      <c r="A163" s="171" t="s">
        <v>117</v>
      </c>
      <c r="B163" s="161"/>
      <c r="C163" s="161"/>
      <c r="D163" s="161"/>
      <c r="E163" s="162"/>
      <c r="F163" s="146"/>
      <c r="G163" s="152"/>
      <c r="H163" s="152"/>
      <c r="I163" s="1"/>
    </row>
    <row r="164" spans="1:9" ht="49.5" customHeight="1">
      <c r="A164" s="3"/>
      <c r="B164" s="3"/>
      <c r="C164" s="5"/>
      <c r="D164" s="5"/>
      <c r="E164" s="5"/>
      <c r="F164" s="1"/>
      <c r="G164" s="1"/>
      <c r="H164" s="1"/>
      <c r="I164" s="1"/>
    </row>
    <row r="165" spans="1:9" ht="12.75" customHeight="1">
      <c r="A165" s="6" t="s">
        <v>2</v>
      </c>
      <c r="B165" s="7" t="s">
        <v>3</v>
      </c>
      <c r="C165" s="6" t="s">
        <v>4</v>
      </c>
      <c r="D165" s="6" t="s">
        <v>175</v>
      </c>
      <c r="E165" s="6" t="s">
        <v>176</v>
      </c>
      <c r="F165" s="6" t="s">
        <v>177</v>
      </c>
      <c r="G165" s="153" t="s">
        <v>178</v>
      </c>
      <c r="H165" s="153" t="s">
        <v>185</v>
      </c>
      <c r="I165" s="1"/>
    </row>
    <row r="166" spans="1:9" ht="60" customHeight="1">
      <c r="A166" s="45">
        <v>1</v>
      </c>
      <c r="B166" s="46" t="s">
        <v>118</v>
      </c>
      <c r="C166" s="94">
        <v>86</v>
      </c>
      <c r="D166" s="47" t="s">
        <v>186</v>
      </c>
      <c r="E166" s="47">
        <v>750</v>
      </c>
      <c r="F166" s="110" t="s">
        <v>179</v>
      </c>
      <c r="G166" s="153" t="s">
        <v>187</v>
      </c>
      <c r="H166" s="1"/>
      <c r="I166" s="1"/>
    </row>
    <row r="167" spans="1:9" ht="60" customHeight="1">
      <c r="A167" s="49">
        <v>2</v>
      </c>
      <c r="B167" s="62" t="s">
        <v>119</v>
      </c>
      <c r="C167" s="80">
        <v>172</v>
      </c>
      <c r="D167" s="50" t="s">
        <v>186</v>
      </c>
      <c r="E167" s="50">
        <v>1500</v>
      </c>
      <c r="F167" s="111" t="s">
        <v>179</v>
      </c>
      <c r="G167" s="153" t="s">
        <v>187</v>
      </c>
      <c r="H167" s="1"/>
      <c r="I167" s="1"/>
    </row>
    <row r="168" spans="1:9" ht="60" customHeight="1">
      <c r="A168" s="45">
        <v>3</v>
      </c>
      <c r="B168" s="46" t="s">
        <v>120</v>
      </c>
      <c r="C168" s="94">
        <v>172</v>
      </c>
      <c r="D168" s="47" t="s">
        <v>186</v>
      </c>
      <c r="E168" s="47">
        <v>1500</v>
      </c>
      <c r="F168" s="110" t="s">
        <v>179</v>
      </c>
      <c r="G168" s="153" t="s">
        <v>187</v>
      </c>
      <c r="H168" s="1"/>
      <c r="I168" s="1"/>
    </row>
    <row r="169" spans="1:9" ht="60" customHeight="1">
      <c r="A169" s="49">
        <v>4</v>
      </c>
      <c r="B169" s="62" t="s">
        <v>121</v>
      </c>
      <c r="C169" s="80">
        <v>86</v>
      </c>
      <c r="D169" s="50" t="s">
        <v>171</v>
      </c>
      <c r="E169" s="50">
        <v>750</v>
      </c>
      <c r="F169" s="111" t="s">
        <v>179</v>
      </c>
      <c r="G169" s="153" t="s">
        <v>187</v>
      </c>
      <c r="H169" s="1"/>
      <c r="I169" s="1"/>
    </row>
    <row r="170" spans="1:9" ht="60" customHeight="1">
      <c r="A170" s="45">
        <v>5</v>
      </c>
      <c r="B170" s="46" t="s">
        <v>122</v>
      </c>
      <c r="C170" s="94">
        <v>86</v>
      </c>
      <c r="D170" s="47" t="s">
        <v>171</v>
      </c>
      <c r="E170" s="47">
        <v>750</v>
      </c>
      <c r="F170" s="110" t="s">
        <v>179</v>
      </c>
      <c r="G170" s="153" t="s">
        <v>187</v>
      </c>
      <c r="H170" s="1"/>
      <c r="I170" s="1"/>
    </row>
    <row r="171" spans="1:9" ht="60" customHeight="1">
      <c r="A171" s="49">
        <v>6</v>
      </c>
      <c r="B171" s="62" t="s">
        <v>123</v>
      </c>
      <c r="C171" s="80">
        <v>861</v>
      </c>
      <c r="D171" s="50" t="s">
        <v>186</v>
      </c>
      <c r="E171" s="50">
        <v>7500</v>
      </c>
      <c r="F171" s="111" t="s">
        <v>179</v>
      </c>
      <c r="G171" s="153" t="s">
        <v>187</v>
      </c>
      <c r="H171" s="1"/>
      <c r="I171" s="1"/>
    </row>
    <row r="172" spans="1:9" ht="60" customHeight="1">
      <c r="A172" s="45">
        <v>7</v>
      </c>
      <c r="B172" s="46" t="s">
        <v>124</v>
      </c>
      <c r="C172" s="94">
        <v>172</v>
      </c>
      <c r="D172" s="47" t="s">
        <v>188</v>
      </c>
      <c r="E172" s="47">
        <v>1500</v>
      </c>
      <c r="F172" s="110" t="s">
        <v>179</v>
      </c>
      <c r="G172" s="153" t="s">
        <v>187</v>
      </c>
      <c r="H172" s="1"/>
      <c r="I172" s="1"/>
    </row>
    <row r="173" spans="1:9" ht="60" customHeight="1">
      <c r="A173" s="49">
        <v>8</v>
      </c>
      <c r="B173" s="62" t="s">
        <v>125</v>
      </c>
      <c r="C173" s="80">
        <v>86</v>
      </c>
      <c r="D173" s="50" t="s">
        <v>186</v>
      </c>
      <c r="E173" s="50">
        <v>750</v>
      </c>
      <c r="F173" s="111" t="s">
        <v>179</v>
      </c>
      <c r="G173" s="153" t="s">
        <v>187</v>
      </c>
      <c r="H173" s="1"/>
      <c r="I173" s="1"/>
    </row>
    <row r="174" spans="1:9" ht="60" customHeight="1">
      <c r="A174" s="49">
        <v>9</v>
      </c>
      <c r="B174" s="62" t="s">
        <v>126</v>
      </c>
      <c r="C174" s="80">
        <v>345</v>
      </c>
      <c r="D174" s="50" t="s">
        <v>189</v>
      </c>
      <c r="E174" s="50">
        <v>3000</v>
      </c>
      <c r="F174" s="111" t="s">
        <v>179</v>
      </c>
      <c r="G174" s="154" t="s">
        <v>190</v>
      </c>
      <c r="H174" s="1"/>
      <c r="I174" s="1"/>
    </row>
    <row r="175" spans="1:9" ht="60" customHeight="1">
      <c r="A175" s="45">
        <v>10</v>
      </c>
      <c r="B175" s="46" t="s">
        <v>127</v>
      </c>
      <c r="C175" s="94">
        <v>86</v>
      </c>
      <c r="D175" s="47" t="s">
        <v>189</v>
      </c>
      <c r="E175" s="47">
        <v>750</v>
      </c>
      <c r="F175" s="110" t="s">
        <v>179</v>
      </c>
      <c r="G175" s="154" t="s">
        <v>190</v>
      </c>
      <c r="H175" s="1"/>
      <c r="I175" s="1"/>
    </row>
    <row r="176" spans="1:9" ht="60" customHeight="1">
      <c r="A176" s="49">
        <v>11</v>
      </c>
      <c r="B176" s="62" t="s">
        <v>128</v>
      </c>
      <c r="C176" s="80">
        <v>172</v>
      </c>
      <c r="D176" s="50" t="s">
        <v>191</v>
      </c>
      <c r="E176" s="50">
        <v>1500</v>
      </c>
      <c r="F176" s="111" t="s">
        <v>179</v>
      </c>
      <c r="G176" s="154" t="s">
        <v>190</v>
      </c>
      <c r="H176" s="1"/>
      <c r="I176" s="1"/>
    </row>
    <row r="177" spans="1:9" ht="60" customHeight="1">
      <c r="A177" s="45">
        <v>12</v>
      </c>
      <c r="B177" s="46" t="s">
        <v>129</v>
      </c>
      <c r="C177" s="94">
        <v>172</v>
      </c>
      <c r="D177" s="47" t="s">
        <v>189</v>
      </c>
      <c r="E177" s="47">
        <v>1500</v>
      </c>
      <c r="F177" s="110" t="s">
        <v>179</v>
      </c>
      <c r="G177" s="154" t="s">
        <v>190</v>
      </c>
      <c r="H177" s="1"/>
      <c r="I177" s="1"/>
    </row>
    <row r="178" spans="1:9" ht="60" customHeight="1">
      <c r="A178" s="49">
        <v>13</v>
      </c>
      <c r="B178" s="62" t="s">
        <v>130</v>
      </c>
      <c r="C178" s="80">
        <v>86</v>
      </c>
      <c r="D178" s="50" t="s">
        <v>189</v>
      </c>
      <c r="E178" s="50">
        <v>750</v>
      </c>
      <c r="F178" s="111" t="s">
        <v>179</v>
      </c>
      <c r="G178" s="154" t="s">
        <v>190</v>
      </c>
      <c r="H178" s="1"/>
      <c r="I178" s="1"/>
    </row>
    <row r="179" spans="1:9" ht="60" customHeight="1">
      <c r="A179" s="45">
        <v>14</v>
      </c>
      <c r="B179" s="46" t="s">
        <v>131</v>
      </c>
      <c r="C179" s="94">
        <v>172</v>
      </c>
      <c r="D179" s="47" t="s">
        <v>191</v>
      </c>
      <c r="E179" s="47">
        <v>1500</v>
      </c>
      <c r="F179" s="110" t="s">
        <v>179</v>
      </c>
      <c r="G179" s="154" t="s">
        <v>190</v>
      </c>
      <c r="H179" s="1"/>
      <c r="I179" s="1"/>
    </row>
    <row r="180" spans="1:9" ht="60" customHeight="1">
      <c r="A180" s="49">
        <v>15</v>
      </c>
      <c r="B180" s="62" t="s">
        <v>132</v>
      </c>
      <c r="C180" s="80">
        <v>861</v>
      </c>
      <c r="D180" s="50" t="s">
        <v>189</v>
      </c>
      <c r="E180" s="50">
        <v>7500</v>
      </c>
      <c r="F180" s="111" t="s">
        <v>179</v>
      </c>
      <c r="G180" s="154" t="s">
        <v>190</v>
      </c>
      <c r="H180" s="1"/>
      <c r="I180" s="1"/>
    </row>
    <row r="181" spans="1:9" ht="60" customHeight="1">
      <c r="A181" s="45">
        <v>16</v>
      </c>
      <c r="B181" s="46" t="s">
        <v>133</v>
      </c>
      <c r="C181" s="94">
        <v>86</v>
      </c>
      <c r="D181" s="47" t="s">
        <v>191</v>
      </c>
      <c r="E181" s="47">
        <v>750</v>
      </c>
      <c r="F181" s="110" t="s">
        <v>179</v>
      </c>
      <c r="G181" s="154" t="s">
        <v>190</v>
      </c>
      <c r="H181" s="1"/>
      <c r="I181" s="1"/>
    </row>
    <row r="182" spans="1:9" ht="60" customHeight="1">
      <c r="A182" s="49">
        <v>17</v>
      </c>
      <c r="B182" s="62" t="s">
        <v>134</v>
      </c>
      <c r="C182" s="80">
        <v>86</v>
      </c>
      <c r="D182" s="50" t="s">
        <v>189</v>
      </c>
      <c r="E182" s="50">
        <v>750</v>
      </c>
      <c r="F182" s="111" t="s">
        <v>179</v>
      </c>
      <c r="G182" s="154" t="s">
        <v>190</v>
      </c>
      <c r="H182" s="1"/>
      <c r="I182" s="1"/>
    </row>
    <row r="183" spans="1:9" ht="60" customHeight="1">
      <c r="A183" s="45">
        <v>18</v>
      </c>
      <c r="B183" s="46" t="s">
        <v>135</v>
      </c>
      <c r="C183" s="94">
        <v>86</v>
      </c>
      <c r="D183" s="47" t="s">
        <v>191</v>
      </c>
      <c r="E183" s="47">
        <v>750</v>
      </c>
      <c r="F183" s="110" t="s">
        <v>179</v>
      </c>
      <c r="G183" s="154" t="s">
        <v>190</v>
      </c>
      <c r="H183" s="1"/>
      <c r="I183" s="1"/>
    </row>
    <row r="184" spans="1:9" ht="60" customHeight="1">
      <c r="A184" s="49">
        <v>19</v>
      </c>
      <c r="B184" s="62" t="s">
        <v>136</v>
      </c>
      <c r="C184" s="80">
        <v>5168</v>
      </c>
      <c r="D184" s="50" t="s">
        <v>192</v>
      </c>
      <c r="E184" s="50">
        <v>45000</v>
      </c>
      <c r="F184" s="111" t="s">
        <v>179</v>
      </c>
      <c r="G184" s="154" t="s">
        <v>190</v>
      </c>
      <c r="H184" s="1"/>
      <c r="I184" s="1"/>
    </row>
    <row r="185" spans="1:9" ht="15" customHeight="1">
      <c r="A185" s="110">
        <v>20</v>
      </c>
      <c r="B185" s="110" t="s">
        <v>193</v>
      </c>
      <c r="C185" s="94">
        <v>7.66</v>
      </c>
      <c r="D185" s="47" t="s">
        <v>194</v>
      </c>
      <c r="E185" s="47">
        <v>7.66</v>
      </c>
      <c r="F185" s="110" t="s">
        <v>195</v>
      </c>
      <c r="G185" s="153" t="s">
        <v>196</v>
      </c>
      <c r="H185" s="153" t="s">
        <v>197</v>
      </c>
      <c r="I185" s="1"/>
    </row>
    <row r="186" spans="1:9" ht="30" customHeight="1">
      <c r="A186" s="111">
        <v>21</v>
      </c>
      <c r="B186" s="111" t="s">
        <v>198</v>
      </c>
      <c r="C186" s="80">
        <v>2.68</v>
      </c>
      <c r="D186" s="50" t="s">
        <v>143</v>
      </c>
      <c r="E186" s="50">
        <v>2.68</v>
      </c>
      <c r="F186" s="111" t="s">
        <v>195</v>
      </c>
      <c r="G186" s="153" t="s">
        <v>196</v>
      </c>
      <c r="H186" s="153" t="s">
        <v>197</v>
      </c>
      <c r="I186" s="1"/>
    </row>
    <row r="187" spans="1:9" ht="15" customHeight="1">
      <c r="A187" s="45">
        <v>22</v>
      </c>
      <c r="B187" s="46" t="s">
        <v>199</v>
      </c>
      <c r="C187" s="94">
        <v>0.56999999999999995</v>
      </c>
      <c r="D187" s="47" t="s">
        <v>143</v>
      </c>
      <c r="E187" s="47">
        <v>0.56999999999999995</v>
      </c>
      <c r="F187" s="110" t="s">
        <v>195</v>
      </c>
      <c r="G187" s="153" t="s">
        <v>196</v>
      </c>
      <c r="H187" s="153" t="s">
        <v>197</v>
      </c>
      <c r="I187" s="1"/>
    </row>
    <row r="188" spans="1:9" ht="30" customHeight="1">
      <c r="A188" s="49">
        <v>23</v>
      </c>
      <c r="B188" s="62" t="s">
        <v>200</v>
      </c>
      <c r="C188" s="80">
        <v>1.1499999999999999</v>
      </c>
      <c r="D188" s="50" t="s">
        <v>143</v>
      </c>
      <c r="E188" s="50">
        <v>1.1499999999999999</v>
      </c>
      <c r="F188" s="111" t="s">
        <v>195</v>
      </c>
      <c r="G188" s="153" t="s">
        <v>196</v>
      </c>
      <c r="H188" s="153" t="s">
        <v>197</v>
      </c>
      <c r="I188" s="1"/>
    </row>
    <row r="189" spans="1:9" ht="90" customHeight="1">
      <c r="A189" s="45">
        <v>24</v>
      </c>
      <c r="B189" s="46" t="s">
        <v>201</v>
      </c>
      <c r="C189" s="94">
        <v>0.48</v>
      </c>
      <c r="D189" s="47" t="s">
        <v>143</v>
      </c>
      <c r="E189" s="47">
        <v>0.48</v>
      </c>
      <c r="F189" s="110" t="s">
        <v>195</v>
      </c>
      <c r="G189" s="153" t="s">
        <v>196</v>
      </c>
      <c r="H189" s="153" t="s">
        <v>197</v>
      </c>
      <c r="I189" s="1"/>
    </row>
    <row r="190" spans="1:9" ht="30" customHeight="1">
      <c r="A190" s="49">
        <v>25</v>
      </c>
      <c r="B190" s="62" t="s">
        <v>202</v>
      </c>
      <c r="C190" s="80">
        <v>0.28999999999999998</v>
      </c>
      <c r="D190" s="80" t="s">
        <v>143</v>
      </c>
      <c r="E190" s="80">
        <v>0.28999999999999998</v>
      </c>
      <c r="F190" s="111" t="s">
        <v>195</v>
      </c>
      <c r="G190" s="153" t="s">
        <v>196</v>
      </c>
      <c r="H190" s="153" t="s">
        <v>197</v>
      </c>
      <c r="I190" s="1"/>
    </row>
    <row r="191" spans="1:9" ht="15" customHeight="1">
      <c r="A191" s="45">
        <v>26</v>
      </c>
      <c r="B191" s="46" t="s">
        <v>203</v>
      </c>
      <c r="C191" s="94">
        <v>14.35</v>
      </c>
      <c r="D191" s="47" t="s">
        <v>194</v>
      </c>
      <c r="E191" s="47">
        <v>14.35</v>
      </c>
      <c r="F191" s="110" t="s">
        <v>195</v>
      </c>
      <c r="G191" s="153" t="s">
        <v>196</v>
      </c>
      <c r="H191" s="153" t="s">
        <v>197</v>
      </c>
      <c r="I191" s="1"/>
    </row>
    <row r="192" spans="1:9" ht="15" customHeight="1">
      <c r="A192" s="49">
        <v>27</v>
      </c>
      <c r="B192" s="62" t="s">
        <v>204</v>
      </c>
      <c r="C192" s="80">
        <v>0.5</v>
      </c>
      <c r="D192" s="50" t="s">
        <v>143</v>
      </c>
      <c r="E192" s="50" t="s">
        <v>205</v>
      </c>
      <c r="F192" s="111" t="s">
        <v>179</v>
      </c>
      <c r="G192" s="153" t="s">
        <v>206</v>
      </c>
      <c r="H192" s="153" t="s">
        <v>207</v>
      </c>
      <c r="I192" s="1"/>
    </row>
    <row r="193" spans="1:9" ht="15" customHeight="1">
      <c r="A193" s="45">
        <v>28</v>
      </c>
      <c r="B193" s="46" t="s">
        <v>208</v>
      </c>
      <c r="C193" s="94">
        <v>3</v>
      </c>
      <c r="D193" s="47" t="s">
        <v>209</v>
      </c>
      <c r="E193" s="47" t="s">
        <v>210</v>
      </c>
      <c r="F193" s="110" t="s">
        <v>211</v>
      </c>
      <c r="G193" s="153" t="s">
        <v>206</v>
      </c>
      <c r="H193" s="153" t="s">
        <v>212</v>
      </c>
      <c r="I193" s="1"/>
    </row>
    <row r="194" spans="1:9" ht="15" customHeight="1">
      <c r="A194" s="49">
        <v>29</v>
      </c>
      <c r="B194" s="62" t="s">
        <v>213</v>
      </c>
      <c r="C194" s="80">
        <v>0.8</v>
      </c>
      <c r="D194" s="50" t="s">
        <v>214</v>
      </c>
      <c r="E194" s="50" t="s">
        <v>215</v>
      </c>
      <c r="F194" s="111" t="s">
        <v>179</v>
      </c>
      <c r="G194" s="153" t="s">
        <v>206</v>
      </c>
      <c r="H194" s="153" t="s">
        <v>216</v>
      </c>
      <c r="I194" s="1"/>
    </row>
    <row r="195" spans="1:9" ht="15" customHeight="1">
      <c r="A195" s="45">
        <v>30</v>
      </c>
      <c r="B195" s="46" t="s">
        <v>217</v>
      </c>
      <c r="C195" s="94">
        <v>20</v>
      </c>
      <c r="D195" s="47" t="s">
        <v>218</v>
      </c>
      <c r="E195" s="47">
        <v>20</v>
      </c>
      <c r="F195" s="110" t="s">
        <v>195</v>
      </c>
      <c r="G195" s="153" t="s">
        <v>206</v>
      </c>
      <c r="H195" s="153" t="s">
        <v>219</v>
      </c>
      <c r="I195" s="1"/>
    </row>
    <row r="196" spans="1:9" ht="30" customHeight="1">
      <c r="A196" s="49">
        <v>31</v>
      </c>
      <c r="B196" s="62" t="s">
        <v>220</v>
      </c>
      <c r="C196" s="80">
        <v>0</v>
      </c>
      <c r="D196" s="50" t="s">
        <v>221</v>
      </c>
      <c r="E196" s="50">
        <v>0</v>
      </c>
      <c r="F196" s="111" t="s">
        <v>195</v>
      </c>
      <c r="G196" s="153" t="s">
        <v>222</v>
      </c>
      <c r="H196" s="153" t="s">
        <v>223</v>
      </c>
      <c r="I196" s="1"/>
    </row>
    <row r="197" spans="1:9" ht="15" customHeight="1">
      <c r="A197" s="45">
        <v>32</v>
      </c>
      <c r="B197" s="46" t="s">
        <v>224</v>
      </c>
      <c r="C197" s="94">
        <v>0.1</v>
      </c>
      <c r="D197" s="47" t="s">
        <v>225</v>
      </c>
      <c r="E197" s="47" t="s">
        <v>226</v>
      </c>
      <c r="F197" s="110" t="s">
        <v>179</v>
      </c>
      <c r="G197" s="153" t="s">
        <v>206</v>
      </c>
      <c r="H197" s="153" t="s">
        <v>227</v>
      </c>
      <c r="I197" s="1"/>
    </row>
    <row r="198" spans="1:9" ht="15" customHeight="1">
      <c r="A198" s="49">
        <v>33</v>
      </c>
      <c r="B198" s="62" t="s">
        <v>228</v>
      </c>
      <c r="C198" s="80">
        <v>0.5</v>
      </c>
      <c r="D198" s="50" t="s">
        <v>229</v>
      </c>
      <c r="E198" s="50" t="s">
        <v>230</v>
      </c>
      <c r="F198" s="111" t="s">
        <v>179</v>
      </c>
      <c r="G198" s="153" t="s">
        <v>206</v>
      </c>
      <c r="H198" s="153" t="s">
        <v>231</v>
      </c>
      <c r="I198" s="1"/>
    </row>
    <row r="199" spans="1:9" ht="15" customHeight="1">
      <c r="A199" s="45">
        <v>34</v>
      </c>
      <c r="B199" s="46" t="s">
        <v>232</v>
      </c>
      <c r="C199" s="94">
        <v>0.1</v>
      </c>
      <c r="D199" s="47" t="s">
        <v>143</v>
      </c>
      <c r="E199" s="47" t="s">
        <v>233</v>
      </c>
      <c r="F199" s="110" t="s">
        <v>179</v>
      </c>
      <c r="G199" s="153" t="s">
        <v>206</v>
      </c>
      <c r="H199" s="153" t="s">
        <v>234</v>
      </c>
      <c r="I199" s="1"/>
    </row>
    <row r="200" spans="1:9" ht="49.5" customHeight="1">
      <c r="A200" s="49">
        <v>35</v>
      </c>
      <c r="B200" s="153" t="s">
        <v>235</v>
      </c>
      <c r="C200" s="153">
        <v>50</v>
      </c>
      <c r="D200" s="153" t="s">
        <v>236</v>
      </c>
      <c r="E200" s="153" t="s">
        <v>237</v>
      </c>
      <c r="F200" s="111" t="s">
        <v>179</v>
      </c>
      <c r="G200" s="153" t="s">
        <v>206</v>
      </c>
      <c r="H200" s="153" t="s">
        <v>238</v>
      </c>
      <c r="I200" s="1"/>
    </row>
    <row r="201" spans="1:9" ht="49.5" customHeight="1">
      <c r="A201" s="45">
        <v>36</v>
      </c>
      <c r="B201" s="46" t="s">
        <v>239</v>
      </c>
      <c r="C201" s="94">
        <v>3</v>
      </c>
      <c r="D201" s="47" t="s">
        <v>209</v>
      </c>
      <c r="E201" s="47" t="s">
        <v>240</v>
      </c>
      <c r="F201" s="110" t="s">
        <v>179</v>
      </c>
      <c r="G201" s="153" t="s">
        <v>222</v>
      </c>
      <c r="H201" s="153" t="s">
        <v>241</v>
      </c>
      <c r="I201" s="1"/>
    </row>
    <row r="202" spans="1:9" ht="12.75" customHeight="1">
      <c r="A202" s="111">
        <v>37</v>
      </c>
      <c r="B202" s="111" t="s">
        <v>242</v>
      </c>
      <c r="C202" s="80">
        <v>0.8</v>
      </c>
      <c r="D202" s="50" t="s">
        <v>143</v>
      </c>
      <c r="E202" s="50" t="s">
        <v>243</v>
      </c>
      <c r="F202" s="111" t="s">
        <v>179</v>
      </c>
      <c r="G202" s="153" t="s">
        <v>222</v>
      </c>
      <c r="H202" s="153" t="s">
        <v>244</v>
      </c>
      <c r="I202" s="1"/>
    </row>
    <row r="203" spans="1:9" ht="75" customHeight="1">
      <c r="A203" s="110">
        <v>38</v>
      </c>
      <c r="B203" s="153" t="s">
        <v>245</v>
      </c>
      <c r="C203" s="153" t="s">
        <v>172</v>
      </c>
      <c r="D203" s="153" t="s">
        <v>246</v>
      </c>
      <c r="E203" s="153" t="s">
        <v>172</v>
      </c>
      <c r="F203" s="110" t="s">
        <v>181</v>
      </c>
      <c r="G203" s="153" t="s">
        <v>222</v>
      </c>
      <c r="H203" s="153" t="s">
        <v>247</v>
      </c>
      <c r="I203" s="1"/>
    </row>
    <row r="204" spans="1:9" ht="95" customHeight="1">
      <c r="A204" s="49">
        <v>39</v>
      </c>
      <c r="B204" s="62" t="s">
        <v>248</v>
      </c>
      <c r="C204" s="80" t="s">
        <v>172</v>
      </c>
      <c r="D204" s="50" t="s">
        <v>143</v>
      </c>
      <c r="E204" s="50" t="s">
        <v>172</v>
      </c>
      <c r="F204" s="111" t="s">
        <v>181</v>
      </c>
      <c r="G204" s="153" t="s">
        <v>222</v>
      </c>
      <c r="H204" s="153" t="s">
        <v>249</v>
      </c>
      <c r="I204" s="1"/>
    </row>
    <row r="205" spans="1:9" ht="95" customHeight="1">
      <c r="A205" s="108"/>
      <c r="B205" s="109"/>
      <c r="C205" s="109"/>
      <c r="D205" s="108"/>
      <c r="E205" s="108"/>
      <c r="F205" s="1"/>
      <c r="G205" s="1"/>
      <c r="H205" s="1"/>
      <c r="I205" s="1"/>
    </row>
    <row r="206" spans="1:9" ht="49.5" customHeight="1">
      <c r="A206" s="128"/>
      <c r="B206" s="1"/>
      <c r="C206" s="1"/>
      <c r="D206" s="1"/>
      <c r="E206" s="1"/>
      <c r="F206" s="1"/>
      <c r="G206" s="1"/>
      <c r="H206" s="1"/>
      <c r="I206" s="1"/>
    </row>
    <row r="207" spans="1:9" ht="49.5" customHeight="1">
      <c r="A207" s="3"/>
      <c r="B207" s="3"/>
      <c r="C207" s="5"/>
      <c r="D207" s="5"/>
      <c r="E207" s="5"/>
      <c r="F207" s="1"/>
      <c r="G207" s="1"/>
      <c r="H207" s="1"/>
      <c r="I207" s="1"/>
    </row>
    <row r="208" spans="1:9" ht="20.25" customHeight="1">
      <c r="A208" s="119"/>
      <c r="B208" s="120"/>
      <c r="C208" s="121"/>
      <c r="D208" s="122"/>
      <c r="E208" s="123"/>
      <c r="F208" s="1"/>
      <c r="G208" s="1"/>
      <c r="H208" s="1"/>
      <c r="I208" s="1"/>
    </row>
    <row r="209" spans="1:9" ht="15" customHeight="1">
      <c r="A209" s="75"/>
      <c r="B209" s="116"/>
      <c r="C209" s="77"/>
      <c r="D209" s="118"/>
      <c r="E209" s="127"/>
      <c r="F209" s="1"/>
      <c r="G209" s="1"/>
      <c r="H209" s="1"/>
      <c r="I209" s="1"/>
    </row>
    <row r="210" spans="1:9" ht="12.75" customHeight="1">
      <c r="A210" s="112"/>
      <c r="B210" s="113"/>
      <c r="C210" s="126"/>
      <c r="D210" s="115"/>
      <c r="E210" s="129"/>
      <c r="F210" s="1"/>
      <c r="G210" s="1"/>
      <c r="H210" s="1"/>
      <c r="I210" s="1"/>
    </row>
    <row r="211" spans="1:9" ht="15" customHeight="1">
      <c r="A211" s="75"/>
      <c r="B211" s="116"/>
      <c r="C211" s="77"/>
      <c r="D211" s="118"/>
      <c r="E211" s="127"/>
      <c r="F211" s="1"/>
      <c r="G211" s="1"/>
      <c r="H211" s="1"/>
      <c r="I211" s="1"/>
    </row>
    <row r="212" spans="1:9" ht="30" customHeight="1">
      <c r="A212" s="8" t="s">
        <v>250</v>
      </c>
      <c r="B212" s="130"/>
      <c r="C212" s="130"/>
      <c r="D212" s="130"/>
      <c r="E212" s="131"/>
      <c r="F212" s="8"/>
      <c r="G212" s="1"/>
      <c r="H212" s="1"/>
      <c r="I212" s="1"/>
    </row>
    <row r="213" spans="1:9" ht="15" customHeight="1">
      <c r="A213" s="3"/>
      <c r="B213" s="3"/>
      <c r="C213" s="5"/>
      <c r="D213" s="5"/>
      <c r="E213" s="5"/>
      <c r="F213" s="1"/>
      <c r="G213" s="1"/>
      <c r="H213" s="1"/>
      <c r="I213" s="1"/>
    </row>
    <row r="214" spans="1:9" ht="30" customHeight="1">
      <c r="A214" s="132"/>
      <c r="B214" s="133" t="s">
        <v>251</v>
      </c>
      <c r="C214" s="134"/>
      <c r="D214" s="135"/>
      <c r="E214" s="135"/>
      <c r="F214" s="132"/>
      <c r="G214" s="1"/>
      <c r="H214" s="1"/>
      <c r="I214" s="1"/>
    </row>
    <row r="215" spans="1:9" ht="15" customHeight="1">
      <c r="A215" s="81"/>
      <c r="B215" s="136"/>
      <c r="C215" s="103"/>
      <c r="D215" s="124"/>
      <c r="E215" s="124"/>
      <c r="F215" s="1"/>
      <c r="G215" s="1"/>
      <c r="H215" s="1"/>
      <c r="I215" s="1"/>
    </row>
    <row r="216" spans="1:9" ht="15" customHeight="1">
      <c r="A216" s="6" t="s">
        <v>2</v>
      </c>
      <c r="B216" s="7" t="s">
        <v>3</v>
      </c>
      <c r="C216" s="6" t="s">
        <v>4</v>
      </c>
      <c r="D216" s="6" t="s">
        <v>175</v>
      </c>
      <c r="E216" s="6"/>
      <c r="F216" s="6"/>
      <c r="G216" s="1"/>
      <c r="H216" s="1"/>
      <c r="I216" s="1"/>
    </row>
    <row r="217" spans="1:9" ht="15" customHeight="1">
      <c r="A217" s="45">
        <v>1</v>
      </c>
      <c r="B217" s="46" t="s">
        <v>252</v>
      </c>
      <c r="C217" s="94">
        <f t="shared" ref="C217:C235" si="1">ROUND(E217/0.92,2)</f>
        <v>0.91</v>
      </c>
      <c r="D217" s="47" t="s">
        <v>170</v>
      </c>
      <c r="E217" s="94">
        <v>0.84</v>
      </c>
      <c r="F217" s="137" t="s">
        <v>181</v>
      </c>
      <c r="G217" s="153" t="s">
        <v>168</v>
      </c>
      <c r="H217" s="1"/>
      <c r="I217" s="1"/>
    </row>
    <row r="218" spans="1:9" ht="15" customHeight="1">
      <c r="A218" s="49">
        <v>2</v>
      </c>
      <c r="B218" s="62" t="s">
        <v>253</v>
      </c>
      <c r="C218" s="80">
        <f t="shared" si="1"/>
        <v>0.5</v>
      </c>
      <c r="D218" s="50" t="s">
        <v>170</v>
      </c>
      <c r="E218" s="80">
        <v>0.46</v>
      </c>
      <c r="F218" s="138" t="s">
        <v>181</v>
      </c>
      <c r="G218" s="153" t="s">
        <v>168</v>
      </c>
      <c r="H218" s="1"/>
      <c r="I218" s="1"/>
    </row>
    <row r="219" spans="1:9" ht="15" customHeight="1">
      <c r="A219" s="45">
        <v>3</v>
      </c>
      <c r="B219" s="46" t="s">
        <v>254</v>
      </c>
      <c r="C219" s="94">
        <f t="shared" si="1"/>
        <v>0.91</v>
      </c>
      <c r="D219" s="47" t="s">
        <v>170</v>
      </c>
      <c r="E219" s="94">
        <v>0.84</v>
      </c>
      <c r="F219" s="137"/>
      <c r="G219" s="153" t="s">
        <v>168</v>
      </c>
      <c r="H219" s="1"/>
      <c r="I219" s="1"/>
    </row>
    <row r="220" spans="1:9" ht="15" customHeight="1">
      <c r="A220" s="49">
        <v>4</v>
      </c>
      <c r="B220" s="62" t="s">
        <v>255</v>
      </c>
      <c r="C220" s="80">
        <f t="shared" si="1"/>
        <v>0.5</v>
      </c>
      <c r="D220" s="50" t="s">
        <v>170</v>
      </c>
      <c r="E220" s="80">
        <v>0.46</v>
      </c>
      <c r="F220" s="138" t="s">
        <v>181</v>
      </c>
      <c r="G220" s="153" t="s">
        <v>168</v>
      </c>
      <c r="H220" s="1"/>
      <c r="I220" s="1"/>
    </row>
    <row r="221" spans="1:9" ht="15" customHeight="1">
      <c r="A221" s="45">
        <v>5</v>
      </c>
      <c r="B221" s="46" t="s">
        <v>256</v>
      </c>
      <c r="C221" s="94">
        <f t="shared" si="1"/>
        <v>0.66</v>
      </c>
      <c r="D221" s="47" t="s">
        <v>170</v>
      </c>
      <c r="E221" s="94">
        <v>0.61</v>
      </c>
      <c r="F221" s="137" t="s">
        <v>181</v>
      </c>
      <c r="G221" s="153" t="s">
        <v>168</v>
      </c>
      <c r="H221" s="1"/>
      <c r="I221" s="1"/>
    </row>
    <row r="222" spans="1:9" ht="30" customHeight="1">
      <c r="A222" s="49">
        <v>6</v>
      </c>
      <c r="B222" s="62" t="s">
        <v>257</v>
      </c>
      <c r="C222" s="80">
        <f t="shared" si="1"/>
        <v>0.75</v>
      </c>
      <c r="D222" s="50" t="s">
        <v>170</v>
      </c>
      <c r="E222" s="80">
        <v>0.69</v>
      </c>
      <c r="F222" s="138"/>
      <c r="G222" s="153" t="s">
        <v>168</v>
      </c>
      <c r="H222" s="1"/>
      <c r="I222" s="1"/>
    </row>
    <row r="223" spans="1:9" ht="30" customHeight="1">
      <c r="A223" s="45">
        <v>7</v>
      </c>
      <c r="B223" s="46" t="s">
        <v>258</v>
      </c>
      <c r="C223" s="94">
        <f t="shared" si="1"/>
        <v>0.83</v>
      </c>
      <c r="D223" s="47" t="s">
        <v>170</v>
      </c>
      <c r="E223" s="94">
        <v>0.76</v>
      </c>
      <c r="F223" s="137"/>
      <c r="G223" s="153" t="s">
        <v>168</v>
      </c>
      <c r="H223" s="1"/>
      <c r="I223" s="1"/>
    </row>
    <row r="224" spans="1:9" ht="30" customHeight="1">
      <c r="A224" s="49">
        <v>8</v>
      </c>
      <c r="B224" s="62" t="s">
        <v>259</v>
      </c>
      <c r="C224" s="80">
        <f t="shared" si="1"/>
        <v>0.91</v>
      </c>
      <c r="D224" s="50" t="s">
        <v>170</v>
      </c>
      <c r="E224" s="80">
        <v>0.84</v>
      </c>
      <c r="F224" s="138"/>
      <c r="G224" s="153" t="s">
        <v>168</v>
      </c>
      <c r="H224" s="1"/>
      <c r="I224" s="1"/>
    </row>
    <row r="225" spans="1:9" ht="30" customHeight="1">
      <c r="A225" s="45">
        <v>9</v>
      </c>
      <c r="B225" s="46" t="s">
        <v>260</v>
      </c>
      <c r="C225" s="94">
        <f t="shared" si="1"/>
        <v>1.08</v>
      </c>
      <c r="D225" s="47" t="s">
        <v>170</v>
      </c>
      <c r="E225" s="94">
        <v>0.99</v>
      </c>
      <c r="F225" s="137" t="s">
        <v>181</v>
      </c>
      <c r="G225" s="153" t="s">
        <v>168</v>
      </c>
      <c r="H225" s="1"/>
      <c r="I225" s="1"/>
    </row>
    <row r="226" spans="1:9" ht="30" customHeight="1">
      <c r="A226" s="49">
        <v>10</v>
      </c>
      <c r="B226" s="62" t="s">
        <v>261</v>
      </c>
      <c r="C226" s="80">
        <f t="shared" si="1"/>
        <v>0.41</v>
      </c>
      <c r="D226" s="50" t="s">
        <v>170</v>
      </c>
      <c r="E226" s="80">
        <v>0.38</v>
      </c>
      <c r="F226" s="138"/>
      <c r="G226" s="153" t="s">
        <v>168</v>
      </c>
      <c r="H226" s="1"/>
      <c r="I226" s="1"/>
    </row>
    <row r="227" spans="1:9" ht="30" customHeight="1">
      <c r="A227" s="45">
        <v>11</v>
      </c>
      <c r="B227" s="46" t="s">
        <v>262</v>
      </c>
      <c r="C227" s="94">
        <f t="shared" si="1"/>
        <v>0.91</v>
      </c>
      <c r="D227" s="47" t="s">
        <v>170</v>
      </c>
      <c r="E227" s="94">
        <v>0.84</v>
      </c>
      <c r="F227" s="137"/>
      <c r="G227" s="153" t="s">
        <v>168</v>
      </c>
      <c r="H227" s="1"/>
      <c r="I227" s="1"/>
    </row>
    <row r="228" spans="1:9" ht="15" customHeight="1">
      <c r="A228" s="49">
        <v>12</v>
      </c>
      <c r="B228" s="62" t="s">
        <v>263</v>
      </c>
      <c r="C228" s="80">
        <f t="shared" si="1"/>
        <v>0.49</v>
      </c>
      <c r="D228" s="50" t="s">
        <v>170</v>
      </c>
      <c r="E228" s="139">
        <v>0.45</v>
      </c>
      <c r="F228" s="138" t="s">
        <v>181</v>
      </c>
      <c r="G228" s="153" t="s">
        <v>168</v>
      </c>
      <c r="H228" s="1"/>
      <c r="I228" s="1"/>
    </row>
    <row r="229" spans="1:9" ht="15" customHeight="1">
      <c r="A229" s="45">
        <v>13</v>
      </c>
      <c r="B229" s="46" t="s">
        <v>264</v>
      </c>
      <c r="C229" s="94">
        <f t="shared" si="1"/>
        <v>0.62</v>
      </c>
      <c r="D229" s="47" t="s">
        <v>170</v>
      </c>
      <c r="E229" s="94">
        <v>0.56999999999999995</v>
      </c>
      <c r="F229" s="137"/>
      <c r="G229" s="153" t="s">
        <v>168</v>
      </c>
      <c r="H229" s="1"/>
      <c r="I229" s="1"/>
    </row>
    <row r="230" spans="1:9" ht="15" customHeight="1">
      <c r="A230" s="49">
        <v>14</v>
      </c>
      <c r="B230" s="62" t="s">
        <v>265</v>
      </c>
      <c r="C230" s="80">
        <f t="shared" si="1"/>
        <v>0.85</v>
      </c>
      <c r="D230" s="50" t="s">
        <v>170</v>
      </c>
      <c r="E230" s="80">
        <v>0.78</v>
      </c>
      <c r="F230" s="138"/>
      <c r="G230" s="153" t="s">
        <v>168</v>
      </c>
      <c r="H230" s="1"/>
      <c r="I230" s="1"/>
    </row>
    <row r="231" spans="1:9" ht="20.25" customHeight="1">
      <c r="A231" s="45">
        <v>15</v>
      </c>
      <c r="B231" s="46" t="s">
        <v>266</v>
      </c>
      <c r="C231" s="94">
        <f t="shared" si="1"/>
        <v>0.98</v>
      </c>
      <c r="D231" s="47" t="s">
        <v>170</v>
      </c>
      <c r="E231" s="94">
        <v>0.9</v>
      </c>
      <c r="F231" s="137"/>
      <c r="G231" s="153" t="s">
        <v>168</v>
      </c>
      <c r="H231" s="1"/>
      <c r="I231" s="1"/>
    </row>
    <row r="232" spans="1:9" ht="20.25" customHeight="1">
      <c r="A232" s="49">
        <v>16</v>
      </c>
      <c r="B232" s="62" t="s">
        <v>267</v>
      </c>
      <c r="C232" s="80">
        <f t="shared" si="1"/>
        <v>1.3</v>
      </c>
      <c r="D232" s="50" t="s">
        <v>170</v>
      </c>
      <c r="E232" s="80">
        <v>1.2</v>
      </c>
      <c r="F232" s="138"/>
      <c r="G232" s="153" t="s">
        <v>168</v>
      </c>
      <c r="H232" s="1"/>
      <c r="I232" s="1"/>
    </row>
    <row r="233" spans="1:9" ht="12.75" customHeight="1">
      <c r="A233" s="45">
        <v>17</v>
      </c>
      <c r="B233" s="46" t="s">
        <v>268</v>
      </c>
      <c r="C233" s="94">
        <f t="shared" si="1"/>
        <v>1.79</v>
      </c>
      <c r="D233" s="47" t="s">
        <v>170</v>
      </c>
      <c r="E233" s="94">
        <v>1.65</v>
      </c>
      <c r="F233" s="137"/>
      <c r="G233" s="153" t="s">
        <v>168</v>
      </c>
      <c r="H233" s="1"/>
      <c r="I233" s="1"/>
    </row>
    <row r="234" spans="1:9" ht="15" customHeight="1">
      <c r="A234" s="49">
        <v>18</v>
      </c>
      <c r="B234" s="62" t="s">
        <v>269</v>
      </c>
      <c r="C234" s="80">
        <f t="shared" si="1"/>
        <v>2.2400000000000002</v>
      </c>
      <c r="D234" s="50" t="s">
        <v>170</v>
      </c>
      <c r="E234" s="80">
        <v>2.06</v>
      </c>
      <c r="F234" s="138" t="s">
        <v>181</v>
      </c>
      <c r="G234" s="153" t="s">
        <v>168</v>
      </c>
      <c r="H234" s="1"/>
      <c r="I234" s="1"/>
    </row>
    <row r="235" spans="1:9" ht="15" customHeight="1">
      <c r="A235" s="45">
        <v>19</v>
      </c>
      <c r="B235" s="46" t="s">
        <v>270</v>
      </c>
      <c r="C235" s="94">
        <f t="shared" si="1"/>
        <v>0.5</v>
      </c>
      <c r="D235" s="47" t="s">
        <v>170</v>
      </c>
      <c r="E235" s="94">
        <v>0.46</v>
      </c>
      <c r="F235" s="137"/>
      <c r="G235" s="153" t="s">
        <v>168</v>
      </c>
      <c r="H235" s="1"/>
      <c r="I235" s="1"/>
    </row>
    <row r="236" spans="1:9" ht="15" customHeight="1">
      <c r="A236" s="81"/>
      <c r="B236" s="109"/>
      <c r="C236" s="103"/>
      <c r="D236" s="124"/>
      <c r="E236" s="124"/>
      <c r="F236" s="1"/>
      <c r="G236" s="1"/>
      <c r="H236" s="1"/>
      <c r="I236" s="1"/>
    </row>
    <row r="237" spans="1:9" ht="15" customHeight="1">
      <c r="A237" s="146"/>
      <c r="B237" s="148" t="s">
        <v>271</v>
      </c>
      <c r="C237" s="155"/>
      <c r="D237" s="150"/>
      <c r="E237" s="150"/>
      <c r="F237" s="146"/>
      <c r="G237" s="152"/>
      <c r="H237" s="152"/>
      <c r="I237" s="1"/>
    </row>
    <row r="238" spans="1:9" ht="15" customHeight="1">
      <c r="A238" s="81"/>
      <c r="B238" s="140"/>
      <c r="C238" s="103"/>
      <c r="D238" s="124"/>
      <c r="E238" s="124"/>
      <c r="F238" s="1"/>
      <c r="G238" s="1"/>
      <c r="H238" s="1"/>
      <c r="I238" s="1"/>
    </row>
    <row r="239" spans="1:9" ht="15" customHeight="1">
      <c r="A239" s="6" t="s">
        <v>2</v>
      </c>
      <c r="B239" s="7" t="s">
        <v>3</v>
      </c>
      <c r="C239" s="6" t="s">
        <v>4</v>
      </c>
      <c r="D239" s="6" t="s">
        <v>175</v>
      </c>
      <c r="E239" s="6"/>
      <c r="F239" s="6"/>
      <c r="G239" s="1"/>
      <c r="H239" s="1"/>
      <c r="I239" s="1"/>
    </row>
    <row r="240" spans="1:9" ht="15" customHeight="1">
      <c r="A240" s="49">
        <v>1</v>
      </c>
      <c r="B240" s="62" t="s">
        <v>272</v>
      </c>
      <c r="C240" s="80">
        <f t="shared" ref="C240:C245" si="2">ROUND(E240/0.92,2)</f>
        <v>2.2400000000000002</v>
      </c>
      <c r="D240" s="50" t="s">
        <v>170</v>
      </c>
      <c r="E240" s="50">
        <v>2.06</v>
      </c>
      <c r="F240" s="138" t="s">
        <v>181</v>
      </c>
      <c r="G240" s="153" t="s">
        <v>168</v>
      </c>
      <c r="H240" s="1"/>
      <c r="I240" s="1"/>
    </row>
    <row r="241" spans="1:9" ht="20.25" customHeight="1">
      <c r="A241" s="45">
        <v>2</v>
      </c>
      <c r="B241" s="46" t="s">
        <v>273</v>
      </c>
      <c r="C241" s="94">
        <f t="shared" si="2"/>
        <v>3.74</v>
      </c>
      <c r="D241" s="47" t="s">
        <v>170</v>
      </c>
      <c r="E241" s="47">
        <v>3.44</v>
      </c>
      <c r="F241" s="137"/>
      <c r="G241" s="153" t="s">
        <v>168</v>
      </c>
      <c r="H241" s="1"/>
      <c r="I241" s="1"/>
    </row>
    <row r="242" spans="1:9" ht="20.25" customHeight="1">
      <c r="A242" s="49">
        <v>3</v>
      </c>
      <c r="B242" s="62" t="s">
        <v>274</v>
      </c>
      <c r="C242" s="80">
        <f t="shared" si="2"/>
        <v>4.9000000000000004</v>
      </c>
      <c r="D242" s="50" t="s">
        <v>170</v>
      </c>
      <c r="E242" s="50">
        <v>4.51</v>
      </c>
      <c r="F242" s="138"/>
      <c r="G242" s="153" t="s">
        <v>168</v>
      </c>
      <c r="H242" s="1"/>
      <c r="I242" s="1"/>
    </row>
    <row r="243" spans="1:9" ht="12.75" customHeight="1">
      <c r="A243" s="45">
        <v>4</v>
      </c>
      <c r="B243" s="46" t="s">
        <v>275</v>
      </c>
      <c r="C243" s="94">
        <f t="shared" si="2"/>
        <v>5.82</v>
      </c>
      <c r="D243" s="47" t="s">
        <v>170</v>
      </c>
      <c r="E243" s="47">
        <v>5.35</v>
      </c>
      <c r="F243" s="137"/>
      <c r="G243" s="153" t="s">
        <v>168</v>
      </c>
      <c r="H243" s="1"/>
      <c r="I243" s="1"/>
    </row>
    <row r="244" spans="1:9" ht="15" customHeight="1">
      <c r="A244" s="49">
        <v>5</v>
      </c>
      <c r="B244" s="62" t="s">
        <v>276</v>
      </c>
      <c r="C244" s="80">
        <f t="shared" si="2"/>
        <v>8.07</v>
      </c>
      <c r="D244" s="50" t="s">
        <v>170</v>
      </c>
      <c r="E244" s="50">
        <f>F244*1.2</f>
        <v>7.4279999999999999</v>
      </c>
      <c r="F244" s="141">
        <v>6.19</v>
      </c>
      <c r="G244" s="1"/>
      <c r="H244" s="1"/>
      <c r="I244" s="1"/>
    </row>
    <row r="245" spans="1:9" ht="30" customHeight="1">
      <c r="A245" s="45">
        <v>6</v>
      </c>
      <c r="B245" s="46" t="s">
        <v>277</v>
      </c>
      <c r="C245" s="94">
        <f t="shared" si="2"/>
        <v>8.35</v>
      </c>
      <c r="D245" s="47" t="s">
        <v>170</v>
      </c>
      <c r="E245" s="47">
        <f>F245*1.3</f>
        <v>7.6830000000000007</v>
      </c>
      <c r="F245" s="142">
        <v>5.91</v>
      </c>
      <c r="G245" s="1"/>
      <c r="H245" s="1"/>
      <c r="I245" s="1"/>
    </row>
    <row r="246" spans="1:9" ht="15" customHeight="1">
      <c r="A246" s="81"/>
      <c r="B246" s="109"/>
      <c r="C246" s="103"/>
      <c r="D246" s="124"/>
      <c r="E246" s="124"/>
      <c r="F246" s="1"/>
      <c r="G246" s="1"/>
      <c r="H246" s="1"/>
      <c r="I246" s="1"/>
    </row>
    <row r="247" spans="1:9" ht="15" customHeight="1">
      <c r="A247" s="132"/>
      <c r="B247" s="133" t="s">
        <v>278</v>
      </c>
      <c r="C247" s="134"/>
      <c r="D247" s="135"/>
      <c r="E247" s="135"/>
      <c r="F247" s="132"/>
      <c r="G247" s="1"/>
      <c r="H247" s="1"/>
      <c r="I247" s="1"/>
    </row>
    <row r="248" spans="1:9" ht="15" customHeight="1">
      <c r="A248" s="81"/>
      <c r="B248" s="140"/>
      <c r="C248" s="103"/>
      <c r="D248" s="124"/>
      <c r="E248" s="124"/>
      <c r="F248" s="1"/>
      <c r="G248" s="1"/>
      <c r="H248" s="1"/>
      <c r="I248" s="1"/>
    </row>
    <row r="249" spans="1:9" ht="30" customHeight="1">
      <c r="A249" s="6" t="s">
        <v>2</v>
      </c>
      <c r="B249" s="7" t="s">
        <v>3</v>
      </c>
      <c r="C249" s="6" t="s">
        <v>4</v>
      </c>
      <c r="D249" s="6" t="s">
        <v>175</v>
      </c>
      <c r="E249" s="6"/>
      <c r="F249" s="6"/>
      <c r="G249" s="1"/>
      <c r="H249" s="1"/>
      <c r="I249" s="1"/>
    </row>
    <row r="250" spans="1:9" ht="15" customHeight="1">
      <c r="A250" s="49">
        <v>1</v>
      </c>
      <c r="B250" s="62" t="s">
        <v>279</v>
      </c>
      <c r="C250" s="80">
        <f>ROUND(E250/0.92,2)</f>
        <v>0.57999999999999996</v>
      </c>
      <c r="D250" s="50" t="s">
        <v>170</v>
      </c>
      <c r="E250" s="50">
        <v>0.53</v>
      </c>
      <c r="F250" s="138" t="s">
        <v>181</v>
      </c>
      <c r="G250" s="153" t="s">
        <v>168</v>
      </c>
      <c r="H250" s="1"/>
      <c r="I250" s="1"/>
    </row>
    <row r="251" spans="1:9" ht="15" customHeight="1">
      <c r="A251" s="45">
        <v>2</v>
      </c>
      <c r="B251" s="46" t="s">
        <v>280</v>
      </c>
      <c r="C251" s="94">
        <f>ROUND(E251/0.92,2)</f>
        <v>1</v>
      </c>
      <c r="D251" s="47" t="s">
        <v>170</v>
      </c>
      <c r="E251" s="47">
        <v>0.92</v>
      </c>
      <c r="F251" s="137"/>
      <c r="G251" s="153" t="s">
        <v>168</v>
      </c>
      <c r="H251" s="1"/>
      <c r="I251" s="1"/>
    </row>
    <row r="252" spans="1:9" ht="12.75" customHeight="1">
      <c r="A252" s="49">
        <v>3</v>
      </c>
      <c r="B252" s="62" t="s">
        <v>281</v>
      </c>
      <c r="C252" s="80">
        <f>ROUND(E252/0.92,2)</f>
        <v>0.12</v>
      </c>
      <c r="D252" s="50" t="s">
        <v>170</v>
      </c>
      <c r="E252" s="50">
        <v>0.11</v>
      </c>
      <c r="F252" s="138" t="s">
        <v>181</v>
      </c>
      <c r="G252" s="153" t="s">
        <v>168</v>
      </c>
      <c r="H252" s="1"/>
      <c r="I252" s="1"/>
    </row>
    <row r="253" spans="1:9" ht="12.75" customHeight="1">
      <c r="A253" s="45">
        <v>4</v>
      </c>
      <c r="B253" s="46" t="s">
        <v>160</v>
      </c>
      <c r="C253" s="94">
        <f>ROUND(E253/0.92,2)</f>
        <v>4.82</v>
      </c>
      <c r="D253" s="47" t="s">
        <v>170</v>
      </c>
      <c r="E253" s="47">
        <v>4.43</v>
      </c>
      <c r="F253" s="137" t="s">
        <v>181</v>
      </c>
      <c r="G253" s="1"/>
      <c r="H253" s="1"/>
      <c r="I253" s="1"/>
    </row>
    <row r="254" spans="1:9" ht="12.75" customHeight="1">
      <c r="A254" s="75"/>
      <c r="B254" s="116"/>
      <c r="C254" s="98"/>
      <c r="D254" s="118"/>
      <c r="E254" s="124"/>
      <c r="F254" s="1"/>
      <c r="G254" s="1"/>
      <c r="H254" s="1"/>
      <c r="I254" s="1"/>
    </row>
    <row r="255" spans="1:9" ht="12.75" customHeight="1">
      <c r="A255" s="112"/>
      <c r="B255" s="113"/>
      <c r="C255" s="91"/>
      <c r="D255" s="115"/>
      <c r="E255" s="125"/>
      <c r="F255" s="1"/>
      <c r="G255" s="1"/>
      <c r="H255" s="1"/>
      <c r="I255" s="1"/>
    </row>
    <row r="256" spans="1:9" ht="12.75" customHeight="1">
      <c r="A256" s="108"/>
      <c r="B256" s="109"/>
      <c r="C256" s="109"/>
      <c r="D256" s="108"/>
      <c r="E256" s="108"/>
      <c r="F256" s="1"/>
      <c r="G256" s="1"/>
      <c r="H256" s="1"/>
      <c r="I256" s="1"/>
    </row>
    <row r="257" spans="1:9" ht="12.75" customHeight="1">
      <c r="A257" s="143" t="s">
        <v>282</v>
      </c>
      <c r="B257" s="62"/>
      <c r="C257" s="111"/>
      <c r="D257" s="143" t="s">
        <v>283</v>
      </c>
      <c r="E257" s="144"/>
      <c r="F257" s="111"/>
      <c r="G257" s="1"/>
      <c r="H257" s="1"/>
      <c r="I257" s="1"/>
    </row>
    <row r="258" spans="1:9" ht="12.75" customHeight="1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2.75" customHeight="1"/>
    <row r="260" spans="1:9" ht="60" customHeight="1"/>
    <row r="261" spans="1:9" ht="60" customHeight="1"/>
    <row r="262" spans="1:9" ht="60" customHeight="1"/>
    <row r="263" spans="1:9" ht="60" customHeight="1"/>
    <row r="264" spans="1:9" ht="60" customHeight="1"/>
    <row r="265" spans="1:9" ht="60" customHeight="1"/>
    <row r="266" spans="1:9" ht="60" customHeight="1"/>
    <row r="267" spans="1:9" ht="60" customHeight="1"/>
    <row r="268" spans="1:9" ht="60" customHeight="1"/>
    <row r="269" spans="1:9" ht="60" customHeight="1"/>
    <row r="270" spans="1:9" ht="60" customHeight="1"/>
    <row r="271" spans="1:9" ht="12.75" customHeight="1"/>
    <row r="272" spans="1:9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H257" xr:uid="{00000000-0009-0000-0000-000001000000}"/>
  <mergeCells count="6">
    <mergeCell ref="A163:E163"/>
    <mergeCell ref="A139:E139"/>
    <mergeCell ref="A13:F13"/>
    <mergeCell ref="A152:E152"/>
    <mergeCell ref="A118:E118"/>
    <mergeCell ref="A96:F96"/>
  </mergeCells>
  <pageMargins left="0.75" right="0.75" top="1" bottom="1" header="0" footer="0"/>
  <pageSetup paperSize="9" fitToHeight="0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/>
  <cols>
    <col min="1" max="1" width="45" customWidth="1"/>
    <col min="2" max="2" width="16" customWidth="1"/>
    <col min="3" max="3" width="8.6640625" customWidth="1"/>
    <col min="4" max="4" width="18" customWidth="1"/>
    <col min="5" max="5" width="30" customWidth="1"/>
    <col min="6" max="6" width="14" customWidth="1"/>
    <col min="7" max="7" width="45" customWidth="1"/>
  </cols>
  <sheetData>
    <row r="1" spans="1:8" ht="14">
      <c r="A1" s="151" t="s">
        <v>284</v>
      </c>
      <c r="B1" s="151" t="s">
        <v>285</v>
      </c>
      <c r="C1" s="151" t="s">
        <v>286</v>
      </c>
      <c r="D1" s="151" t="s">
        <v>287</v>
      </c>
      <c r="E1" s="151" t="s">
        <v>288</v>
      </c>
      <c r="F1" s="151" t="s">
        <v>289</v>
      </c>
      <c r="G1" s="151" t="s">
        <v>290</v>
      </c>
      <c r="H1" s="1"/>
    </row>
    <row r="2" spans="1:8" ht="28">
      <c r="A2" s="154" t="s">
        <v>291</v>
      </c>
      <c r="B2" s="154" t="s">
        <v>292</v>
      </c>
      <c r="C2" s="154" t="s">
        <v>293</v>
      </c>
      <c r="D2" s="1"/>
      <c r="E2" s="154" t="s">
        <v>294</v>
      </c>
      <c r="F2" s="154" t="s">
        <v>179</v>
      </c>
      <c r="G2" s="154" t="s">
        <v>295</v>
      </c>
      <c r="H2" s="1"/>
    </row>
    <row r="3" spans="1:8" ht="28">
      <c r="A3" s="154" t="s">
        <v>296</v>
      </c>
      <c r="B3" s="154">
        <v>72</v>
      </c>
      <c r="C3" s="154" t="s">
        <v>186</v>
      </c>
      <c r="D3" s="154">
        <v>72</v>
      </c>
      <c r="E3" s="154" t="s">
        <v>297</v>
      </c>
      <c r="F3" s="154" t="s">
        <v>179</v>
      </c>
      <c r="G3" s="154" t="s">
        <v>298</v>
      </c>
      <c r="H3" s="1"/>
    </row>
    <row r="4" spans="1:8" ht="14">
      <c r="A4" s="154" t="s">
        <v>299</v>
      </c>
      <c r="B4" s="154">
        <v>72</v>
      </c>
      <c r="C4" s="154" t="s">
        <v>171</v>
      </c>
      <c r="D4" s="154">
        <v>72</v>
      </c>
      <c r="E4" s="154" t="s">
        <v>297</v>
      </c>
      <c r="F4" s="154" t="s">
        <v>211</v>
      </c>
      <c r="G4" s="154" t="s">
        <v>300</v>
      </c>
      <c r="H4" s="1"/>
    </row>
    <row r="5" spans="1:8" ht="14">
      <c r="A5" s="154" t="s">
        <v>301</v>
      </c>
      <c r="B5" s="154">
        <v>72</v>
      </c>
      <c r="C5" s="154" t="s">
        <v>171</v>
      </c>
      <c r="D5" s="154">
        <v>72</v>
      </c>
      <c r="E5" s="154" t="s">
        <v>297</v>
      </c>
      <c r="F5" s="154" t="s">
        <v>211</v>
      </c>
      <c r="G5" s="154" t="s">
        <v>302</v>
      </c>
      <c r="H5" s="1"/>
    </row>
    <row r="6" spans="1:8" ht="28">
      <c r="A6" s="154" t="s">
        <v>123</v>
      </c>
      <c r="B6" s="154">
        <v>718</v>
      </c>
      <c r="C6" s="154" t="s">
        <v>186</v>
      </c>
      <c r="D6" s="154">
        <v>718</v>
      </c>
      <c r="E6" s="154" t="s">
        <v>297</v>
      </c>
      <c r="F6" s="154" t="s">
        <v>179</v>
      </c>
      <c r="G6" s="154" t="s">
        <v>303</v>
      </c>
      <c r="H6" s="1"/>
    </row>
    <row r="7" spans="1:8" ht="28">
      <c r="A7" s="154" t="s">
        <v>304</v>
      </c>
      <c r="B7" s="154">
        <v>144</v>
      </c>
      <c r="C7" s="154" t="s">
        <v>188</v>
      </c>
      <c r="D7" s="154">
        <v>144</v>
      </c>
      <c r="E7" s="154" t="s">
        <v>297</v>
      </c>
      <c r="F7" s="154" t="s">
        <v>179</v>
      </c>
      <c r="G7" s="154" t="s">
        <v>305</v>
      </c>
      <c r="H7" s="1"/>
    </row>
    <row r="8" spans="1:8" ht="28">
      <c r="A8" s="154" t="s">
        <v>306</v>
      </c>
      <c r="B8" s="154">
        <v>144</v>
      </c>
      <c r="C8" s="154" t="s">
        <v>191</v>
      </c>
      <c r="D8" s="154">
        <v>144</v>
      </c>
      <c r="E8" s="154" t="s">
        <v>297</v>
      </c>
      <c r="F8" s="154" t="s">
        <v>179</v>
      </c>
      <c r="G8" s="154" t="s">
        <v>307</v>
      </c>
      <c r="H8" s="1"/>
    </row>
    <row r="9" spans="1:8" ht="28">
      <c r="A9" s="154" t="s">
        <v>133</v>
      </c>
      <c r="B9" s="154">
        <v>72</v>
      </c>
      <c r="C9" s="154" t="s">
        <v>308</v>
      </c>
      <c r="D9" s="154">
        <v>72</v>
      </c>
      <c r="E9" s="154" t="s">
        <v>297</v>
      </c>
      <c r="F9" s="154" t="s">
        <v>211</v>
      </c>
      <c r="G9" s="154" t="s">
        <v>309</v>
      </c>
      <c r="H9" s="1"/>
    </row>
    <row r="10" spans="1:8" ht="28">
      <c r="A10" s="154" t="s">
        <v>134</v>
      </c>
      <c r="B10" s="154">
        <v>72</v>
      </c>
      <c r="C10" s="154" t="s">
        <v>308</v>
      </c>
      <c r="D10" s="154">
        <v>72</v>
      </c>
      <c r="E10" s="154" t="s">
        <v>297</v>
      </c>
      <c r="F10" s="154" t="s">
        <v>179</v>
      </c>
      <c r="G10" s="154" t="s">
        <v>310</v>
      </c>
      <c r="H10" s="1"/>
    </row>
    <row r="11" spans="1:8" ht="28">
      <c r="A11" s="154" t="s">
        <v>193</v>
      </c>
      <c r="B11" s="154">
        <v>7.66</v>
      </c>
      <c r="C11" s="154" t="s">
        <v>194</v>
      </c>
      <c r="D11" s="154">
        <v>7.66</v>
      </c>
      <c r="E11" s="154" t="s">
        <v>196</v>
      </c>
      <c r="F11" s="154" t="s">
        <v>195</v>
      </c>
      <c r="G11" s="154" t="s">
        <v>197</v>
      </c>
      <c r="H11" s="1"/>
    </row>
    <row r="12" spans="1:8" ht="28">
      <c r="A12" s="154" t="s">
        <v>198</v>
      </c>
      <c r="B12" s="154">
        <v>2.68</v>
      </c>
      <c r="C12" s="154" t="s">
        <v>143</v>
      </c>
      <c r="D12" s="154">
        <v>2.68</v>
      </c>
      <c r="E12" s="154" t="s">
        <v>196</v>
      </c>
      <c r="F12" s="154" t="s">
        <v>195</v>
      </c>
      <c r="G12" s="154" t="s">
        <v>197</v>
      </c>
      <c r="H12" s="1"/>
    </row>
    <row r="13" spans="1:8" ht="28">
      <c r="A13" s="154" t="s">
        <v>199</v>
      </c>
      <c r="B13" s="154">
        <v>0.56999999999999995</v>
      </c>
      <c r="C13" s="154" t="s">
        <v>143</v>
      </c>
      <c r="D13" s="154">
        <v>0.56999999999999995</v>
      </c>
      <c r="E13" s="154" t="s">
        <v>196</v>
      </c>
      <c r="F13" s="154" t="s">
        <v>195</v>
      </c>
      <c r="G13" s="154" t="s">
        <v>197</v>
      </c>
      <c r="H13" s="1"/>
    </row>
    <row r="14" spans="1:8" ht="28">
      <c r="A14" s="154" t="s">
        <v>200</v>
      </c>
      <c r="B14" s="154">
        <v>1.1499999999999999</v>
      </c>
      <c r="C14" s="154" t="s">
        <v>143</v>
      </c>
      <c r="D14" s="154">
        <v>1.1499999999999999</v>
      </c>
      <c r="E14" s="154" t="s">
        <v>196</v>
      </c>
      <c r="F14" s="154" t="s">
        <v>195</v>
      </c>
      <c r="G14" s="154" t="s">
        <v>197</v>
      </c>
      <c r="H14" s="1"/>
    </row>
    <row r="15" spans="1:8" ht="28">
      <c r="A15" s="154" t="s">
        <v>201</v>
      </c>
      <c r="B15" s="154">
        <v>0.48</v>
      </c>
      <c r="C15" s="154" t="s">
        <v>143</v>
      </c>
      <c r="D15" s="154">
        <v>0.48</v>
      </c>
      <c r="E15" s="154" t="s">
        <v>196</v>
      </c>
      <c r="F15" s="154" t="s">
        <v>195</v>
      </c>
      <c r="G15" s="154" t="s">
        <v>197</v>
      </c>
      <c r="H15" s="1"/>
    </row>
    <row r="16" spans="1:8" ht="28">
      <c r="A16" s="154" t="s">
        <v>202</v>
      </c>
      <c r="B16" s="154">
        <v>0.28999999999999998</v>
      </c>
      <c r="C16" s="154" t="s">
        <v>143</v>
      </c>
      <c r="D16" s="154">
        <v>0.28999999999999998</v>
      </c>
      <c r="E16" s="154" t="s">
        <v>196</v>
      </c>
      <c r="F16" s="154" t="s">
        <v>195</v>
      </c>
      <c r="G16" s="154" t="s">
        <v>197</v>
      </c>
      <c r="H16" s="1"/>
    </row>
    <row r="17" spans="1:8" ht="28">
      <c r="A17" s="154" t="s">
        <v>203</v>
      </c>
      <c r="B17" s="154">
        <v>14.35</v>
      </c>
      <c r="C17" s="154" t="s">
        <v>194</v>
      </c>
      <c r="D17" s="154">
        <v>14.35</v>
      </c>
      <c r="E17" s="154" t="s">
        <v>196</v>
      </c>
      <c r="F17" s="154" t="s">
        <v>195</v>
      </c>
      <c r="G17" s="154" t="s">
        <v>197</v>
      </c>
      <c r="H17" s="1"/>
    </row>
    <row r="18" spans="1:8" ht="28">
      <c r="A18" s="154" t="s">
        <v>204</v>
      </c>
      <c r="B18" s="154" t="s">
        <v>311</v>
      </c>
      <c r="C18" s="154" t="s">
        <v>143</v>
      </c>
      <c r="D18" s="154" t="s">
        <v>205</v>
      </c>
      <c r="E18" s="154" t="s">
        <v>206</v>
      </c>
      <c r="F18" s="154" t="s">
        <v>179</v>
      </c>
      <c r="G18" s="154" t="s">
        <v>207</v>
      </c>
      <c r="H18" s="1"/>
    </row>
    <row r="19" spans="1:8" ht="28">
      <c r="A19" s="154" t="s">
        <v>208</v>
      </c>
      <c r="B19" s="154" t="s">
        <v>311</v>
      </c>
      <c r="C19" s="154" t="s">
        <v>209</v>
      </c>
      <c r="D19" s="154" t="s">
        <v>210</v>
      </c>
      <c r="E19" s="154" t="s">
        <v>206</v>
      </c>
      <c r="F19" s="154" t="s">
        <v>211</v>
      </c>
      <c r="G19" s="154" t="s">
        <v>212</v>
      </c>
      <c r="H19" s="1"/>
    </row>
    <row r="20" spans="1:8" ht="28">
      <c r="A20" s="154" t="s">
        <v>213</v>
      </c>
      <c r="B20" s="154" t="s">
        <v>311</v>
      </c>
      <c r="C20" s="154" t="s">
        <v>214</v>
      </c>
      <c r="D20" s="154" t="s">
        <v>215</v>
      </c>
      <c r="E20" s="154" t="s">
        <v>206</v>
      </c>
      <c r="F20" s="154" t="s">
        <v>179</v>
      </c>
      <c r="G20" s="154" t="s">
        <v>216</v>
      </c>
      <c r="H20" s="1"/>
    </row>
    <row r="21" spans="1:8" ht="15.75" customHeight="1">
      <c r="A21" s="154" t="s">
        <v>217</v>
      </c>
      <c r="B21" s="154">
        <v>20</v>
      </c>
      <c r="C21" s="154" t="s">
        <v>218</v>
      </c>
      <c r="D21" s="154">
        <v>20</v>
      </c>
      <c r="E21" s="154" t="s">
        <v>206</v>
      </c>
      <c r="F21" s="154" t="s">
        <v>195</v>
      </c>
      <c r="G21" s="154" t="s">
        <v>219</v>
      </c>
      <c r="H21" s="1"/>
    </row>
    <row r="22" spans="1:8" ht="15.75" customHeight="1">
      <c r="A22" s="154" t="s">
        <v>220</v>
      </c>
      <c r="B22" s="154">
        <v>0</v>
      </c>
      <c r="C22" s="154" t="s">
        <v>221</v>
      </c>
      <c r="D22" s="154">
        <v>0</v>
      </c>
      <c r="E22" s="154" t="s">
        <v>222</v>
      </c>
      <c r="F22" s="154" t="s">
        <v>195</v>
      </c>
      <c r="G22" s="154" t="s">
        <v>223</v>
      </c>
      <c r="H22" s="1"/>
    </row>
    <row r="23" spans="1:8" ht="15.75" customHeight="1">
      <c r="A23" s="154" t="s">
        <v>224</v>
      </c>
      <c r="B23" s="154" t="s">
        <v>311</v>
      </c>
      <c r="C23" s="154" t="s">
        <v>225</v>
      </c>
      <c r="D23" s="154" t="s">
        <v>226</v>
      </c>
      <c r="E23" s="154" t="s">
        <v>206</v>
      </c>
      <c r="F23" s="154" t="s">
        <v>179</v>
      </c>
      <c r="G23" s="154" t="s">
        <v>227</v>
      </c>
      <c r="H23" s="1"/>
    </row>
    <row r="24" spans="1:8" ht="15.75" customHeight="1">
      <c r="A24" s="154" t="s">
        <v>228</v>
      </c>
      <c r="B24" s="154" t="s">
        <v>311</v>
      </c>
      <c r="C24" s="154" t="s">
        <v>229</v>
      </c>
      <c r="D24" s="154" t="s">
        <v>230</v>
      </c>
      <c r="E24" s="154" t="s">
        <v>206</v>
      </c>
      <c r="F24" s="154" t="s">
        <v>179</v>
      </c>
      <c r="G24" s="154" t="s">
        <v>231</v>
      </c>
      <c r="H24" s="1"/>
    </row>
    <row r="25" spans="1:8" ht="15.75" customHeight="1">
      <c r="A25" s="154" t="s">
        <v>232</v>
      </c>
      <c r="B25" s="154" t="s">
        <v>311</v>
      </c>
      <c r="C25" s="154" t="s">
        <v>143</v>
      </c>
      <c r="D25" s="154" t="s">
        <v>233</v>
      </c>
      <c r="E25" s="154" t="s">
        <v>206</v>
      </c>
      <c r="F25" s="154" t="s">
        <v>179</v>
      </c>
      <c r="G25" s="154" t="s">
        <v>234</v>
      </c>
      <c r="H25" s="1"/>
    </row>
    <row r="26" spans="1:8" ht="15.75" customHeight="1">
      <c r="A26" s="154" t="s">
        <v>235</v>
      </c>
      <c r="B26" s="154" t="s">
        <v>311</v>
      </c>
      <c r="C26" s="154" t="s">
        <v>236</v>
      </c>
      <c r="D26" s="154" t="s">
        <v>237</v>
      </c>
      <c r="E26" s="154" t="s">
        <v>206</v>
      </c>
      <c r="F26" s="154" t="s">
        <v>179</v>
      </c>
      <c r="G26" s="154" t="s">
        <v>238</v>
      </c>
      <c r="H26" s="1"/>
    </row>
    <row r="27" spans="1:8" ht="15.75" customHeight="1">
      <c r="A27" s="1"/>
      <c r="B27" s="1"/>
      <c r="C27" s="1"/>
      <c r="D27" s="1"/>
      <c r="E27" s="1"/>
      <c r="F27" s="1"/>
      <c r="G27" s="1"/>
      <c r="H27" s="1"/>
    </row>
    <row r="28" spans="1:8" ht="15.75" customHeight="1">
      <c r="A28" s="1"/>
      <c r="B28" s="1"/>
      <c r="C28" s="1"/>
      <c r="D28" s="1"/>
      <c r="E28" s="1"/>
      <c r="F28" s="1"/>
      <c r="G28" s="1"/>
      <c r="H28" s="1"/>
    </row>
    <row r="29" spans="1:8" ht="15.75" customHeight="1">
      <c r="A29" s="1"/>
      <c r="B29" s="1"/>
      <c r="C29" s="1"/>
      <c r="D29" s="1"/>
      <c r="E29" s="1"/>
      <c r="F29" s="1"/>
      <c r="G29" s="1"/>
      <c r="H29" s="1"/>
    </row>
    <row r="30" spans="1:8" ht="15.75" customHeight="1">
      <c r="A30" s="154" t="s">
        <v>239</v>
      </c>
      <c r="B30" s="154" t="s">
        <v>311</v>
      </c>
      <c r="C30" s="154" t="s">
        <v>209</v>
      </c>
      <c r="D30" s="154" t="s">
        <v>240</v>
      </c>
      <c r="E30" s="154" t="s">
        <v>222</v>
      </c>
      <c r="F30" s="154" t="s">
        <v>179</v>
      </c>
      <c r="G30" s="154" t="s">
        <v>241</v>
      </c>
      <c r="H30" s="1"/>
    </row>
    <row r="31" spans="1:8" ht="15.75" customHeight="1">
      <c r="A31" s="154" t="s">
        <v>242</v>
      </c>
      <c r="B31" s="154" t="s">
        <v>311</v>
      </c>
      <c r="C31" s="154" t="s">
        <v>143</v>
      </c>
      <c r="D31" s="154" t="s">
        <v>243</v>
      </c>
      <c r="E31" s="154" t="s">
        <v>222</v>
      </c>
      <c r="F31" s="154" t="s">
        <v>179</v>
      </c>
      <c r="G31" s="154" t="s">
        <v>244</v>
      </c>
      <c r="H31" s="1"/>
    </row>
    <row r="32" spans="1:8" ht="15.75" customHeight="1">
      <c r="A32" s="154" t="s">
        <v>245</v>
      </c>
      <c r="B32" s="154" t="s">
        <v>172</v>
      </c>
      <c r="C32" s="154" t="s">
        <v>246</v>
      </c>
      <c r="D32" s="154" t="s">
        <v>172</v>
      </c>
      <c r="E32" s="154" t="s">
        <v>222</v>
      </c>
      <c r="F32" s="154" t="s">
        <v>181</v>
      </c>
      <c r="G32" s="154" t="s">
        <v>247</v>
      </c>
      <c r="H32" s="1"/>
    </row>
    <row r="33" spans="1:8" ht="15.75" customHeight="1">
      <c r="A33" s="154" t="s">
        <v>248</v>
      </c>
      <c r="B33" s="154" t="s">
        <v>172</v>
      </c>
      <c r="C33" s="154" t="s">
        <v>143</v>
      </c>
      <c r="D33" s="154" t="s">
        <v>172</v>
      </c>
      <c r="E33" s="154" t="s">
        <v>222</v>
      </c>
      <c r="F33" s="154" t="s">
        <v>181</v>
      </c>
      <c r="G33" s="154" t="s">
        <v>249</v>
      </c>
      <c r="H33" s="1"/>
    </row>
    <row r="34" spans="1:8" ht="15.75" customHeight="1">
      <c r="A34" s="1"/>
      <c r="B34" s="1"/>
      <c r="C34" s="1"/>
      <c r="D34" s="1"/>
      <c r="E34" s="1"/>
      <c r="F34" s="1"/>
      <c r="G34" s="1"/>
      <c r="H34" s="1"/>
    </row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G33" xr:uid="{00000000-0009-0000-0000-000002000000}"/>
  <pageMargins left="0.75" right="0.75" top="1" bottom="1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/>
  <cols>
    <col min="1" max="1" width="22" customWidth="1"/>
    <col min="2" max="2" width="14" customWidth="1"/>
    <col min="3" max="3" width="45" customWidth="1"/>
    <col min="4" max="6" width="8.6640625" customWidth="1"/>
  </cols>
  <sheetData>
    <row r="1" spans="1:4" ht="14">
      <c r="A1" s="151" t="s">
        <v>312</v>
      </c>
      <c r="B1" s="151" t="s">
        <v>313</v>
      </c>
      <c r="C1" s="151" t="s">
        <v>314</v>
      </c>
      <c r="D1" s="1"/>
    </row>
    <row r="2" spans="1:4" ht="28">
      <c r="A2" s="154" t="s">
        <v>315</v>
      </c>
      <c r="B2" s="154" t="s">
        <v>316</v>
      </c>
      <c r="C2" s="154" t="s">
        <v>317</v>
      </c>
      <c r="D2" s="1"/>
    </row>
    <row r="3" spans="1:4" ht="28">
      <c r="A3" s="154" t="s">
        <v>318</v>
      </c>
      <c r="B3" s="154" t="s">
        <v>316</v>
      </c>
      <c r="C3" s="154" t="s">
        <v>319</v>
      </c>
      <c r="D3" s="1"/>
    </row>
    <row r="4" spans="1:4" ht="28">
      <c r="A4" s="154" t="s">
        <v>320</v>
      </c>
      <c r="B4" s="154" t="s">
        <v>316</v>
      </c>
      <c r="C4" s="154" t="s">
        <v>321</v>
      </c>
      <c r="D4" s="1"/>
    </row>
    <row r="5" spans="1:4" ht="42">
      <c r="A5" s="154" t="s">
        <v>322</v>
      </c>
      <c r="B5" s="154" t="s">
        <v>316</v>
      </c>
      <c r="C5" s="154" t="s">
        <v>323</v>
      </c>
      <c r="D5" s="1"/>
    </row>
    <row r="6" spans="1:4" ht="28">
      <c r="A6" s="154" t="s">
        <v>324</v>
      </c>
      <c r="B6" s="154" t="s">
        <v>316</v>
      </c>
      <c r="C6" s="154" t="s">
        <v>325</v>
      </c>
      <c r="D6" s="1"/>
    </row>
    <row r="7" spans="1:4" ht="42">
      <c r="A7" s="156" t="s">
        <v>326</v>
      </c>
      <c r="B7" s="156" t="s">
        <v>316</v>
      </c>
      <c r="C7" s="156" t="s">
        <v>327</v>
      </c>
      <c r="D7" s="1"/>
    </row>
    <row r="8" spans="1:4" ht="28">
      <c r="A8" s="156" t="s">
        <v>328</v>
      </c>
      <c r="B8" s="156" t="s">
        <v>316</v>
      </c>
      <c r="C8" s="156" t="s">
        <v>329</v>
      </c>
      <c r="D8" s="1"/>
    </row>
    <row r="9" spans="1:4" ht="84">
      <c r="A9" s="156" t="s">
        <v>324</v>
      </c>
      <c r="B9" s="156" t="s">
        <v>316</v>
      </c>
      <c r="C9" s="156" t="s">
        <v>330</v>
      </c>
      <c r="D9" s="1"/>
    </row>
    <row r="10" spans="1:4" ht="14">
      <c r="A10" s="154" t="s">
        <v>331</v>
      </c>
      <c r="B10" s="154" t="s">
        <v>332</v>
      </c>
      <c r="C10" s="154" t="s">
        <v>333</v>
      </c>
      <c r="D10" s="1"/>
    </row>
    <row r="11" spans="1:4" ht="28">
      <c r="A11" s="153" t="s">
        <v>334</v>
      </c>
      <c r="B11" s="153" t="s">
        <v>316</v>
      </c>
      <c r="C11" s="153" t="s">
        <v>335</v>
      </c>
      <c r="D11" s="1"/>
    </row>
    <row r="12" spans="1:4" ht="42">
      <c r="A12" s="153" t="s">
        <v>336</v>
      </c>
      <c r="B12" s="153" t="s">
        <v>316</v>
      </c>
      <c r="C12" s="153" t="s">
        <v>337</v>
      </c>
      <c r="D12" s="1"/>
    </row>
    <row r="13" spans="1:4" ht="28">
      <c r="A13" s="153" t="s">
        <v>338</v>
      </c>
      <c r="B13" s="153" t="s">
        <v>316</v>
      </c>
      <c r="C13" s="153" t="s">
        <v>339</v>
      </c>
      <c r="D13" s="1"/>
    </row>
    <row r="14" spans="1:4" ht="28">
      <c r="A14" s="153" t="s">
        <v>340</v>
      </c>
      <c r="B14" s="153" t="s">
        <v>316</v>
      </c>
      <c r="C14" s="153" t="s">
        <v>341</v>
      </c>
      <c r="D14" s="1"/>
    </row>
    <row r="15" spans="1:4" ht="13">
      <c r="A15" s="1"/>
      <c r="B15" s="1"/>
      <c r="C15" s="1"/>
      <c r="D15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C14" xr:uid="{00000000-0009-0000-0000-000003000000}"/>
  <pageMargins left="0.75" right="0.75" top="1" bottom="1" header="0" footer="0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/>
  <cols>
    <col min="1" max="1" width="23" customWidth="1"/>
    <col min="2" max="2" width="45" customWidth="1"/>
    <col min="3" max="4" width="13" customWidth="1"/>
    <col min="5" max="5" width="12" customWidth="1"/>
    <col min="6" max="6" width="45" customWidth="1"/>
  </cols>
  <sheetData>
    <row r="1" spans="1:7" ht="14">
      <c r="A1" s="157" t="s">
        <v>342</v>
      </c>
      <c r="B1" s="157" t="s">
        <v>343</v>
      </c>
      <c r="C1" s="157" t="s">
        <v>344</v>
      </c>
      <c r="D1" s="157" t="s">
        <v>345</v>
      </c>
      <c r="E1" s="157" t="s">
        <v>346</v>
      </c>
      <c r="F1" s="157" t="s">
        <v>347</v>
      </c>
      <c r="G1" s="1"/>
    </row>
    <row r="2" spans="1:7" ht="112">
      <c r="A2" s="158" t="s">
        <v>348</v>
      </c>
      <c r="B2" s="158" t="s">
        <v>349</v>
      </c>
      <c r="C2" s="158" t="s">
        <v>350</v>
      </c>
      <c r="D2" s="158" t="s">
        <v>351</v>
      </c>
      <c r="E2" s="158" t="s">
        <v>179</v>
      </c>
      <c r="F2" s="158" t="s">
        <v>352</v>
      </c>
      <c r="G2" s="1"/>
    </row>
    <row r="3" spans="1:7" ht="98">
      <c r="A3" s="158" t="s">
        <v>353</v>
      </c>
      <c r="B3" s="158" t="s">
        <v>354</v>
      </c>
      <c r="C3" s="158" t="s">
        <v>355</v>
      </c>
      <c r="D3" s="158" t="s">
        <v>356</v>
      </c>
      <c r="E3" s="158" t="s">
        <v>179</v>
      </c>
      <c r="F3" s="158" t="s">
        <v>357</v>
      </c>
      <c r="G3" s="1"/>
    </row>
    <row r="4" spans="1:7" ht="126">
      <c r="A4" s="158" t="s">
        <v>358</v>
      </c>
      <c r="B4" s="158" t="s">
        <v>359</v>
      </c>
      <c r="C4" s="158" t="s">
        <v>360</v>
      </c>
      <c r="D4" s="158" t="s">
        <v>361</v>
      </c>
      <c r="E4" s="158" t="s">
        <v>362</v>
      </c>
      <c r="F4" s="158" t="s">
        <v>363</v>
      </c>
      <c r="G4" s="1"/>
    </row>
    <row r="5" spans="1:7" ht="98">
      <c r="A5" s="158" t="s">
        <v>364</v>
      </c>
      <c r="B5" s="158" t="s">
        <v>365</v>
      </c>
      <c r="C5" s="158" t="s">
        <v>366</v>
      </c>
      <c r="D5" s="158" t="s">
        <v>367</v>
      </c>
      <c r="E5" s="158" t="s">
        <v>179</v>
      </c>
      <c r="F5" s="158" t="s">
        <v>368</v>
      </c>
      <c r="G5" s="1"/>
    </row>
    <row r="6" spans="1:7" ht="126">
      <c r="A6" s="158" t="s">
        <v>369</v>
      </c>
      <c r="B6" s="158" t="s">
        <v>370</v>
      </c>
      <c r="C6" s="158" t="s">
        <v>371</v>
      </c>
      <c r="D6" s="158" t="s">
        <v>372</v>
      </c>
      <c r="E6" s="158" t="s">
        <v>179</v>
      </c>
      <c r="F6" s="158" t="s">
        <v>373</v>
      </c>
      <c r="G6" s="1"/>
    </row>
    <row r="7" spans="1:7" ht="84">
      <c r="A7" s="158" t="s">
        <v>374</v>
      </c>
      <c r="B7" s="158" t="s">
        <v>375</v>
      </c>
      <c r="C7" s="158" t="s">
        <v>376</v>
      </c>
      <c r="D7" s="158" t="s">
        <v>377</v>
      </c>
      <c r="E7" s="158" t="s">
        <v>179</v>
      </c>
      <c r="F7" s="158" t="s">
        <v>378</v>
      </c>
      <c r="G7" s="1"/>
    </row>
    <row r="8" spans="1:7" ht="126">
      <c r="A8" s="158" t="s">
        <v>379</v>
      </c>
      <c r="B8" s="158" t="s">
        <v>380</v>
      </c>
      <c r="C8" s="158" t="s">
        <v>381</v>
      </c>
      <c r="D8" s="158" t="s">
        <v>382</v>
      </c>
      <c r="E8" s="158" t="s">
        <v>211</v>
      </c>
      <c r="F8" s="158" t="s">
        <v>383</v>
      </c>
      <c r="G8" s="1"/>
    </row>
    <row r="9" spans="1:7" ht="13">
      <c r="A9" s="145"/>
      <c r="B9" s="145"/>
      <c r="C9" s="145"/>
      <c r="D9" s="145"/>
      <c r="E9" s="145"/>
      <c r="F9" s="145"/>
      <c r="G9" s="1"/>
    </row>
    <row r="10" spans="1:7" ht="70">
      <c r="A10" s="158" t="s">
        <v>384</v>
      </c>
      <c r="B10" s="158" t="s">
        <v>385</v>
      </c>
      <c r="C10" s="158" t="s">
        <v>386</v>
      </c>
      <c r="D10" s="145"/>
      <c r="E10" s="145"/>
      <c r="F10" s="145"/>
      <c r="G10" s="1"/>
    </row>
    <row r="11" spans="1:7" ht="13">
      <c r="A11" s="1"/>
      <c r="B11" s="1"/>
      <c r="C11" s="1"/>
      <c r="D11" s="1"/>
      <c r="E11" s="1"/>
      <c r="F11" s="1"/>
      <c r="G11" s="1"/>
    </row>
    <row r="12" spans="1:7" ht="126">
      <c r="A12" s="153" t="s">
        <v>387</v>
      </c>
      <c r="B12" s="153" t="s">
        <v>388</v>
      </c>
      <c r="C12" s="153" t="s">
        <v>389</v>
      </c>
      <c r="D12" s="153" t="s">
        <v>390</v>
      </c>
      <c r="E12" s="153" t="s">
        <v>179</v>
      </c>
      <c r="F12" s="153" t="s">
        <v>391</v>
      </c>
      <c r="G12" s="1"/>
    </row>
    <row r="13" spans="1:7" ht="13">
      <c r="A13" s="1"/>
      <c r="B13" s="1"/>
      <c r="C13" s="1"/>
      <c r="D13" s="1"/>
      <c r="E13" s="1"/>
      <c r="F13" s="1"/>
      <c r="G13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F12" xr:uid="{00000000-0009-0000-0000-000004000000}"/>
  <pageMargins left="0.75" right="0.75" top="1" bottom="1" header="0" footer="0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/>
  <cols>
    <col min="1" max="1" width="21" customWidth="1"/>
    <col min="2" max="4" width="45" customWidth="1"/>
    <col min="5" max="6" width="8.6640625" customWidth="1"/>
  </cols>
  <sheetData>
    <row r="1" spans="1:5" ht="14">
      <c r="A1" s="157" t="s">
        <v>392</v>
      </c>
      <c r="B1" s="157" t="s">
        <v>393</v>
      </c>
      <c r="C1" s="157" t="s">
        <v>394</v>
      </c>
      <c r="D1" s="157" t="s">
        <v>395</v>
      </c>
      <c r="E1" s="1"/>
    </row>
    <row r="2" spans="1:5" ht="28">
      <c r="A2" s="158" t="s">
        <v>396</v>
      </c>
      <c r="B2" s="158" t="s">
        <v>397</v>
      </c>
      <c r="C2" s="158" t="s">
        <v>398</v>
      </c>
      <c r="D2" s="158" t="s">
        <v>399</v>
      </c>
      <c r="E2" s="1"/>
    </row>
    <row r="3" spans="1:5" ht="14">
      <c r="A3" s="158" t="s">
        <v>400</v>
      </c>
      <c r="B3" s="158" t="s">
        <v>401</v>
      </c>
      <c r="C3" s="158" t="s">
        <v>402</v>
      </c>
      <c r="D3" s="158" t="s">
        <v>403</v>
      </c>
      <c r="E3" s="1"/>
    </row>
    <row r="4" spans="1:5" ht="28">
      <c r="A4" s="158" t="s">
        <v>404</v>
      </c>
      <c r="B4" s="158" t="s">
        <v>405</v>
      </c>
      <c r="C4" s="158" t="s">
        <v>406</v>
      </c>
      <c r="D4" s="158" t="s">
        <v>407</v>
      </c>
      <c r="E4" s="1"/>
    </row>
    <row r="5" spans="1:5" ht="14">
      <c r="A5" s="158" t="s">
        <v>408</v>
      </c>
      <c r="B5" s="158" t="s">
        <v>409</v>
      </c>
      <c r="C5" s="158" t="s">
        <v>410</v>
      </c>
      <c r="D5" s="158" t="s">
        <v>411</v>
      </c>
      <c r="E5" s="1"/>
    </row>
    <row r="6" spans="1:5" ht="13">
      <c r="A6" s="1"/>
      <c r="B6" s="1"/>
      <c r="C6" s="1"/>
      <c r="D6" s="1"/>
      <c r="E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D5" xr:uid="{00000000-0009-0000-0000-000005000000}"/>
  <pageMargins left="0.75" right="0.75" top="1" bottom="1" header="0" footer="0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/>
  <cols>
    <col min="1" max="1" width="41" customWidth="1"/>
    <col min="2" max="2" width="45" customWidth="1"/>
    <col min="3" max="4" width="13" customWidth="1"/>
    <col min="5" max="6" width="8.6640625" customWidth="1"/>
  </cols>
  <sheetData>
    <row r="1" spans="1:5" ht="28">
      <c r="A1" s="157" t="s">
        <v>288</v>
      </c>
      <c r="B1" s="157" t="s">
        <v>412</v>
      </c>
      <c r="C1" s="157" t="s">
        <v>413</v>
      </c>
      <c r="D1" s="157" t="s">
        <v>414</v>
      </c>
      <c r="E1" s="1"/>
    </row>
    <row r="2" spans="1:5" ht="140">
      <c r="A2" s="158" t="s">
        <v>415</v>
      </c>
      <c r="B2" s="158" t="s">
        <v>416</v>
      </c>
      <c r="C2" s="158" t="s">
        <v>417</v>
      </c>
      <c r="D2" s="158" t="s">
        <v>418</v>
      </c>
      <c r="E2" s="1"/>
    </row>
    <row r="3" spans="1:5" ht="140">
      <c r="A3" s="158" t="s">
        <v>419</v>
      </c>
      <c r="B3" s="158" t="s">
        <v>420</v>
      </c>
      <c r="C3" s="158" t="s">
        <v>421</v>
      </c>
      <c r="D3" s="158" t="s">
        <v>422</v>
      </c>
      <c r="E3" s="1"/>
    </row>
    <row r="4" spans="1:5" ht="154">
      <c r="A4" s="158" t="s">
        <v>423</v>
      </c>
      <c r="B4" s="158" t="s">
        <v>424</v>
      </c>
      <c r="C4" s="158" t="s">
        <v>425</v>
      </c>
      <c r="D4" s="158" t="s">
        <v>426</v>
      </c>
      <c r="E4" s="1"/>
    </row>
    <row r="5" spans="1:5" ht="84">
      <c r="A5" s="158" t="s">
        <v>427</v>
      </c>
      <c r="B5" s="158" t="s">
        <v>428</v>
      </c>
      <c r="C5" s="158" t="s">
        <v>429</v>
      </c>
      <c r="D5" s="158" t="s">
        <v>430</v>
      </c>
      <c r="E5" s="1"/>
    </row>
    <row r="6" spans="1:5" ht="13">
      <c r="A6" s="1"/>
      <c r="B6" s="1"/>
      <c r="C6" s="1"/>
      <c r="D6" s="1"/>
      <c r="E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D5" xr:uid="{00000000-0009-0000-0000-000006000000}"/>
  <pageMargins left="0.75" right="0.75" top="1" bottom="1" header="0" footer="0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/>
  <cols>
    <col min="1" max="1" width="45" customWidth="1"/>
    <col min="2" max="2" width="12" customWidth="1"/>
    <col min="3" max="5" width="13" customWidth="1"/>
    <col min="6" max="6" width="22" customWidth="1"/>
    <col min="7" max="7" width="20" customWidth="1"/>
    <col min="8" max="8" width="45" customWidth="1"/>
  </cols>
  <sheetData>
    <row r="1" spans="1:9" ht="14">
      <c r="A1" s="157" t="s">
        <v>431</v>
      </c>
      <c r="B1" s="157" t="s">
        <v>286</v>
      </c>
      <c r="C1" s="157" t="s">
        <v>432</v>
      </c>
      <c r="D1" s="157" t="s">
        <v>433</v>
      </c>
      <c r="E1" s="157" t="s">
        <v>434</v>
      </c>
      <c r="F1" s="157" t="s">
        <v>435</v>
      </c>
      <c r="G1" s="157" t="s">
        <v>313</v>
      </c>
      <c r="H1" s="157" t="s">
        <v>314</v>
      </c>
      <c r="I1" s="1"/>
    </row>
    <row r="2" spans="1:9" ht="28">
      <c r="A2" s="158" t="s">
        <v>436</v>
      </c>
      <c r="B2" s="158" t="s">
        <v>167</v>
      </c>
      <c r="C2" s="158">
        <v>3.26</v>
      </c>
      <c r="D2" s="158">
        <v>0.25</v>
      </c>
      <c r="E2" s="158">
        <v>2.62</v>
      </c>
      <c r="F2" s="159">
        <v>-0.19631901840490781</v>
      </c>
      <c r="G2" s="158" t="s">
        <v>437</v>
      </c>
      <c r="H2" s="158" t="s">
        <v>438</v>
      </c>
      <c r="I2" s="1"/>
    </row>
    <row r="3" spans="1:9" ht="28">
      <c r="A3" s="158" t="s">
        <v>11</v>
      </c>
      <c r="B3" s="158" t="s">
        <v>169</v>
      </c>
      <c r="C3" s="158">
        <v>8.6999999999999993</v>
      </c>
      <c r="D3" s="158">
        <v>0.66</v>
      </c>
      <c r="E3" s="158">
        <v>6.91</v>
      </c>
      <c r="F3" s="159">
        <v>-0.2057471264367815</v>
      </c>
      <c r="G3" s="158" t="s">
        <v>437</v>
      </c>
      <c r="H3" s="158" t="s">
        <v>438</v>
      </c>
      <c r="I3" s="1"/>
    </row>
    <row r="4" spans="1:9" ht="28">
      <c r="A4" s="158" t="s">
        <v>439</v>
      </c>
      <c r="B4" s="158" t="s">
        <v>170</v>
      </c>
      <c r="C4" s="158">
        <v>5.43</v>
      </c>
      <c r="D4" s="158">
        <v>0.41</v>
      </c>
      <c r="E4" s="158">
        <v>4.29</v>
      </c>
      <c r="F4" s="159">
        <v>-0.20994475138121541</v>
      </c>
      <c r="G4" s="158" t="s">
        <v>437</v>
      </c>
      <c r="H4" s="158" t="s">
        <v>438</v>
      </c>
      <c r="I4" s="1"/>
    </row>
    <row r="5" spans="1:9" ht="28">
      <c r="A5" s="158" t="s">
        <v>440</v>
      </c>
      <c r="B5" s="158" t="s">
        <v>170</v>
      </c>
      <c r="C5" s="158">
        <v>10.87</v>
      </c>
      <c r="D5" s="158">
        <v>0.83</v>
      </c>
      <c r="E5" s="158">
        <v>8.69</v>
      </c>
      <c r="F5" s="159">
        <v>-0.2005519779208832</v>
      </c>
      <c r="G5" s="158" t="s">
        <v>437</v>
      </c>
      <c r="H5" s="158" t="s">
        <v>438</v>
      </c>
      <c r="I5" s="1"/>
    </row>
    <row r="6" spans="1:9" ht="28">
      <c r="A6" s="158" t="s">
        <v>441</v>
      </c>
      <c r="B6" s="158" t="s">
        <v>170</v>
      </c>
      <c r="C6" s="158">
        <v>15.22</v>
      </c>
      <c r="D6" s="158">
        <v>1.1599999999999999</v>
      </c>
      <c r="E6" s="158">
        <v>12.15</v>
      </c>
      <c r="F6" s="159">
        <v>-0.20170827858081469</v>
      </c>
      <c r="G6" s="158" t="s">
        <v>437</v>
      </c>
      <c r="H6" s="158" t="s">
        <v>438</v>
      </c>
      <c r="I6" s="1"/>
    </row>
    <row r="7" spans="1:9" ht="28">
      <c r="A7" s="158" t="s">
        <v>17</v>
      </c>
      <c r="B7" s="158" t="s">
        <v>170</v>
      </c>
      <c r="C7" s="158">
        <v>10.87</v>
      </c>
      <c r="D7" s="158">
        <v>0.83</v>
      </c>
      <c r="E7" s="158">
        <v>8.69</v>
      </c>
      <c r="F7" s="159">
        <v>-0.2005519779208832</v>
      </c>
      <c r="G7" s="158" t="s">
        <v>437</v>
      </c>
      <c r="H7" s="158" t="s">
        <v>438</v>
      </c>
      <c r="I7" s="1"/>
    </row>
    <row r="8" spans="1:9" ht="28">
      <c r="A8" s="158" t="s">
        <v>19</v>
      </c>
      <c r="B8" s="158" t="s">
        <v>170</v>
      </c>
      <c r="C8" s="158">
        <v>15.22</v>
      </c>
      <c r="D8" s="158">
        <v>1.1599999999999999</v>
      </c>
      <c r="E8" s="158">
        <v>12.15</v>
      </c>
      <c r="F8" s="159">
        <v>-0.20170827858081469</v>
      </c>
      <c r="G8" s="158" t="s">
        <v>437</v>
      </c>
      <c r="H8" s="158" t="s">
        <v>438</v>
      </c>
      <c r="I8" s="1"/>
    </row>
    <row r="9" spans="1:9" ht="28">
      <c r="A9" s="158" t="s">
        <v>21</v>
      </c>
      <c r="B9" s="158" t="s">
        <v>170</v>
      </c>
      <c r="C9" s="158">
        <v>19.57</v>
      </c>
      <c r="D9" s="158">
        <v>1.5</v>
      </c>
      <c r="E9" s="158">
        <v>15.71</v>
      </c>
      <c r="F9" s="159">
        <v>-0.19724067450178839</v>
      </c>
      <c r="G9" s="158" t="s">
        <v>437</v>
      </c>
      <c r="H9" s="158" t="s">
        <v>438</v>
      </c>
      <c r="I9" s="1"/>
    </row>
    <row r="10" spans="1:9" ht="28">
      <c r="A10" s="158" t="s">
        <v>23</v>
      </c>
      <c r="B10" s="158" t="s">
        <v>170</v>
      </c>
      <c r="C10" s="158">
        <v>23.91</v>
      </c>
      <c r="D10" s="158">
        <v>1.83</v>
      </c>
      <c r="E10" s="158">
        <v>19.16</v>
      </c>
      <c r="F10" s="159">
        <v>-0.1986616478460895</v>
      </c>
      <c r="G10" s="158" t="s">
        <v>437</v>
      </c>
      <c r="H10" s="158" t="s">
        <v>438</v>
      </c>
      <c r="I10" s="1"/>
    </row>
    <row r="11" spans="1:9" ht="28">
      <c r="A11" s="158" t="s">
        <v>25</v>
      </c>
      <c r="B11" s="158" t="s">
        <v>170</v>
      </c>
      <c r="C11" s="158">
        <v>28.26</v>
      </c>
      <c r="D11" s="158">
        <v>2.16</v>
      </c>
      <c r="E11" s="158">
        <v>22.62</v>
      </c>
      <c r="F11" s="159">
        <v>-0.1995753715498938</v>
      </c>
      <c r="G11" s="158" t="s">
        <v>437</v>
      </c>
      <c r="H11" s="158" t="s">
        <v>438</v>
      </c>
      <c r="I11" s="1"/>
    </row>
    <row r="12" spans="1:9" ht="28">
      <c r="A12" s="158" t="s">
        <v>27</v>
      </c>
      <c r="B12" s="158" t="s">
        <v>170</v>
      </c>
      <c r="C12" s="158">
        <v>33.700000000000003</v>
      </c>
      <c r="D12" s="158">
        <v>2.57</v>
      </c>
      <c r="E12" s="158">
        <v>26.91</v>
      </c>
      <c r="F12" s="159">
        <v>-0.20148367952522259</v>
      </c>
      <c r="G12" s="158" t="s">
        <v>437</v>
      </c>
      <c r="H12" s="158" t="s">
        <v>438</v>
      </c>
      <c r="I12" s="1"/>
    </row>
    <row r="13" spans="1:9" ht="28">
      <c r="A13" s="158" t="s">
        <v>29</v>
      </c>
      <c r="B13" s="158" t="s">
        <v>170</v>
      </c>
      <c r="C13" s="158">
        <v>38.04</v>
      </c>
      <c r="D13" s="158">
        <v>2.91</v>
      </c>
      <c r="E13" s="158">
        <v>30.47</v>
      </c>
      <c r="F13" s="159">
        <v>-0.19900105152471079</v>
      </c>
      <c r="G13" s="158" t="s">
        <v>437</v>
      </c>
      <c r="H13" s="158" t="s">
        <v>438</v>
      </c>
      <c r="I13" s="1"/>
    </row>
    <row r="14" spans="1:9" ht="28">
      <c r="A14" s="158" t="s">
        <v>30</v>
      </c>
      <c r="B14" s="158" t="s">
        <v>170</v>
      </c>
      <c r="C14" s="158">
        <v>4.3499999999999996</v>
      </c>
      <c r="D14" s="158">
        <v>0.33</v>
      </c>
      <c r="E14" s="158">
        <v>3.46</v>
      </c>
      <c r="F14" s="159">
        <v>-0.20459770114942519</v>
      </c>
      <c r="G14" s="158" t="s">
        <v>437</v>
      </c>
      <c r="H14" s="158" t="s">
        <v>438</v>
      </c>
      <c r="I14" s="1"/>
    </row>
    <row r="15" spans="1:9" ht="28">
      <c r="A15" s="158" t="s">
        <v>31</v>
      </c>
      <c r="B15" s="158" t="s">
        <v>170</v>
      </c>
      <c r="C15" s="158">
        <v>5.43</v>
      </c>
      <c r="D15" s="158">
        <v>0.41</v>
      </c>
      <c r="E15" s="158">
        <v>4.29</v>
      </c>
      <c r="F15" s="159">
        <v>-0.20994475138121541</v>
      </c>
      <c r="G15" s="158" t="s">
        <v>437</v>
      </c>
      <c r="H15" s="158" t="s">
        <v>438</v>
      </c>
      <c r="I15" s="1"/>
    </row>
    <row r="16" spans="1:9" ht="28">
      <c r="A16" s="158" t="s">
        <v>442</v>
      </c>
      <c r="B16" s="158" t="s">
        <v>170</v>
      </c>
      <c r="C16" s="158">
        <v>43.48</v>
      </c>
      <c r="D16" s="158">
        <v>3.32</v>
      </c>
      <c r="E16" s="158">
        <v>34.76</v>
      </c>
      <c r="F16" s="159">
        <v>-0.2005519779208832</v>
      </c>
      <c r="G16" s="158" t="s">
        <v>437</v>
      </c>
      <c r="H16" s="158" t="s">
        <v>438</v>
      </c>
      <c r="I16" s="1"/>
    </row>
    <row r="17" spans="1:9" ht="28">
      <c r="A17" s="158" t="s">
        <v>443</v>
      </c>
      <c r="B17" s="158" t="s">
        <v>170</v>
      </c>
      <c r="C17" s="158">
        <v>6.52</v>
      </c>
      <c r="D17" s="158">
        <v>0.5</v>
      </c>
      <c r="E17" s="158">
        <v>5.24</v>
      </c>
      <c r="F17" s="159">
        <v>-0.19631901840490781</v>
      </c>
      <c r="G17" s="158" t="s">
        <v>437</v>
      </c>
      <c r="H17" s="158" t="s">
        <v>438</v>
      </c>
      <c r="I17" s="1"/>
    </row>
    <row r="18" spans="1:9" ht="28">
      <c r="A18" s="158" t="s">
        <v>34</v>
      </c>
      <c r="B18" s="158" t="s">
        <v>170</v>
      </c>
      <c r="C18" s="158">
        <v>5.43</v>
      </c>
      <c r="D18" s="158">
        <v>0.41</v>
      </c>
      <c r="E18" s="158">
        <v>4.29</v>
      </c>
      <c r="F18" s="159">
        <v>-0.20994475138121541</v>
      </c>
      <c r="G18" s="158" t="s">
        <v>437</v>
      </c>
      <c r="H18" s="158" t="s">
        <v>438</v>
      </c>
      <c r="I18" s="1"/>
    </row>
    <row r="19" spans="1:9" ht="28">
      <c r="A19" s="158" t="s">
        <v>444</v>
      </c>
      <c r="B19" s="158" t="s">
        <v>170</v>
      </c>
      <c r="C19" s="158">
        <v>5.43</v>
      </c>
      <c r="D19" s="158">
        <v>0.41</v>
      </c>
      <c r="E19" s="158">
        <v>4.29</v>
      </c>
      <c r="F19" s="159">
        <v>-0.20994475138121541</v>
      </c>
      <c r="G19" s="158" t="s">
        <v>437</v>
      </c>
      <c r="H19" s="158" t="s">
        <v>438</v>
      </c>
      <c r="I19" s="1"/>
    </row>
    <row r="20" spans="1:9" ht="28">
      <c r="A20" s="158" t="s">
        <v>51</v>
      </c>
      <c r="B20" s="158" t="s">
        <v>170</v>
      </c>
      <c r="C20" s="158">
        <v>86.96</v>
      </c>
      <c r="D20" s="158">
        <v>6.64</v>
      </c>
      <c r="E20" s="158">
        <v>69.53</v>
      </c>
      <c r="F20" s="159">
        <v>-0.20043698252069911</v>
      </c>
      <c r="G20" s="158" t="s">
        <v>437</v>
      </c>
      <c r="H20" s="158" t="s">
        <v>438</v>
      </c>
      <c r="I20" s="1"/>
    </row>
    <row r="21" spans="1:9" ht="15.75" customHeight="1">
      <c r="A21" s="158" t="s">
        <v>60</v>
      </c>
      <c r="B21" s="158" t="s">
        <v>170</v>
      </c>
      <c r="C21" s="158">
        <v>6.52</v>
      </c>
      <c r="D21" s="158">
        <v>0.5</v>
      </c>
      <c r="E21" s="158">
        <v>5.24</v>
      </c>
      <c r="F21" s="159">
        <v>-0.19631901840490781</v>
      </c>
      <c r="G21" s="158" t="s">
        <v>437</v>
      </c>
      <c r="H21" s="158" t="s">
        <v>438</v>
      </c>
      <c r="I21" s="1"/>
    </row>
    <row r="22" spans="1:9" ht="15.75" customHeight="1">
      <c r="A22" s="158" t="s">
        <v>61</v>
      </c>
      <c r="B22" s="158" t="s">
        <v>170</v>
      </c>
      <c r="C22" s="158">
        <v>6.52</v>
      </c>
      <c r="D22" s="158">
        <v>0.5</v>
      </c>
      <c r="E22" s="158">
        <v>5.24</v>
      </c>
      <c r="F22" s="159">
        <v>-0.19631901840490781</v>
      </c>
      <c r="G22" s="158" t="s">
        <v>437</v>
      </c>
      <c r="H22" s="158" t="s">
        <v>438</v>
      </c>
      <c r="I22" s="1"/>
    </row>
    <row r="23" spans="1:9" ht="15.75" customHeight="1">
      <c r="A23" s="158" t="s">
        <v>62</v>
      </c>
      <c r="B23" s="158" t="s">
        <v>170</v>
      </c>
      <c r="C23" s="158">
        <v>6.52</v>
      </c>
      <c r="D23" s="158">
        <v>0.5</v>
      </c>
      <c r="E23" s="158">
        <v>5.24</v>
      </c>
      <c r="F23" s="159">
        <v>-0.19631901840490781</v>
      </c>
      <c r="G23" s="158" t="s">
        <v>437</v>
      </c>
      <c r="H23" s="158" t="s">
        <v>438</v>
      </c>
      <c r="I23" s="1"/>
    </row>
    <row r="24" spans="1:9" ht="15.75" customHeight="1">
      <c r="A24" s="158" t="s">
        <v>87</v>
      </c>
      <c r="B24" s="158" t="s">
        <v>170</v>
      </c>
      <c r="C24" s="158">
        <v>3.26</v>
      </c>
      <c r="D24" s="158">
        <v>0.25</v>
      </c>
      <c r="E24" s="158">
        <v>2.62</v>
      </c>
      <c r="F24" s="159">
        <v>-0.19631901840490781</v>
      </c>
      <c r="G24" s="158" t="s">
        <v>437</v>
      </c>
      <c r="H24" s="158" t="s">
        <v>438</v>
      </c>
      <c r="I24" s="1"/>
    </row>
    <row r="25" spans="1:9" ht="15.75" customHeight="1">
      <c r="A25" s="158" t="s">
        <v>88</v>
      </c>
      <c r="B25" s="158" t="s">
        <v>170</v>
      </c>
      <c r="C25" s="158">
        <v>5.43</v>
      </c>
      <c r="D25" s="158">
        <v>0.41</v>
      </c>
      <c r="E25" s="158">
        <v>4.29</v>
      </c>
      <c r="F25" s="159">
        <v>-0.20994475138121541</v>
      </c>
      <c r="G25" s="158" t="s">
        <v>437</v>
      </c>
      <c r="H25" s="158" t="s">
        <v>438</v>
      </c>
      <c r="I25" s="1"/>
    </row>
    <row r="26" spans="1:9" ht="15.75" customHeight="1">
      <c r="A26" s="158" t="s">
        <v>89</v>
      </c>
      <c r="B26" s="158" t="s">
        <v>171</v>
      </c>
      <c r="C26" s="158">
        <v>54.35</v>
      </c>
      <c r="D26" s="158">
        <v>4.1500000000000004</v>
      </c>
      <c r="E26" s="158">
        <v>43.46</v>
      </c>
      <c r="F26" s="159">
        <v>-0.20036798528058869</v>
      </c>
      <c r="G26" s="158" t="s">
        <v>437</v>
      </c>
      <c r="H26" s="158" t="s">
        <v>438</v>
      </c>
      <c r="I26" s="1"/>
    </row>
    <row r="27" spans="1:9" ht="15.75" customHeight="1">
      <c r="A27" s="158" t="s">
        <v>90</v>
      </c>
      <c r="B27" s="158" t="s">
        <v>171</v>
      </c>
      <c r="C27" s="158">
        <v>65.22</v>
      </c>
      <c r="D27" s="158">
        <v>4.9800000000000004</v>
      </c>
      <c r="E27" s="158">
        <v>52.15</v>
      </c>
      <c r="F27" s="159">
        <v>-0.20039865072063789</v>
      </c>
      <c r="G27" s="158" t="s">
        <v>437</v>
      </c>
      <c r="H27" s="158" t="s">
        <v>438</v>
      </c>
      <c r="I27" s="1"/>
    </row>
    <row r="28" spans="1:9" ht="15.75" customHeight="1">
      <c r="A28" s="158" t="s">
        <v>91</v>
      </c>
      <c r="B28" s="158" t="s">
        <v>171</v>
      </c>
      <c r="C28" s="158">
        <v>65.22</v>
      </c>
      <c r="D28" s="158">
        <v>4.9800000000000004</v>
      </c>
      <c r="E28" s="158">
        <v>52.15</v>
      </c>
      <c r="F28" s="159">
        <v>-0.20039865072063789</v>
      </c>
      <c r="G28" s="158" t="s">
        <v>437</v>
      </c>
      <c r="H28" s="158" t="s">
        <v>438</v>
      </c>
      <c r="I28" s="1"/>
    </row>
    <row r="29" spans="1:9" ht="15.75" customHeight="1">
      <c r="A29" s="158" t="s">
        <v>92</v>
      </c>
      <c r="B29" s="158" t="s">
        <v>170</v>
      </c>
      <c r="C29" s="158">
        <v>4.3499999999999996</v>
      </c>
      <c r="D29" s="158">
        <v>0.33</v>
      </c>
      <c r="E29" s="158">
        <v>3.46</v>
      </c>
      <c r="F29" s="159">
        <v>-0.20459770114942519</v>
      </c>
      <c r="G29" s="158" t="s">
        <v>437</v>
      </c>
      <c r="H29" s="158" t="s">
        <v>438</v>
      </c>
      <c r="I29" s="1"/>
    </row>
    <row r="30" spans="1:9" ht="15.75" customHeight="1">
      <c r="A30" s="158" t="s">
        <v>93</v>
      </c>
      <c r="B30" s="158" t="s">
        <v>170</v>
      </c>
      <c r="C30" s="158">
        <v>8.6999999999999993</v>
      </c>
      <c r="D30" s="158">
        <v>0.66</v>
      </c>
      <c r="E30" s="158">
        <v>6.91</v>
      </c>
      <c r="F30" s="159">
        <v>-0.2057471264367815</v>
      </c>
      <c r="G30" s="158" t="s">
        <v>437</v>
      </c>
      <c r="H30" s="158" t="s">
        <v>438</v>
      </c>
      <c r="I30" s="1"/>
    </row>
    <row r="31" spans="1:9" ht="15.75" customHeight="1">
      <c r="A31" s="158" t="s">
        <v>445</v>
      </c>
      <c r="B31" s="158" t="s">
        <v>171</v>
      </c>
      <c r="C31" s="158">
        <v>100</v>
      </c>
      <c r="D31" s="158">
        <v>7.64</v>
      </c>
      <c r="E31" s="158">
        <v>80</v>
      </c>
      <c r="F31" s="159">
        <v>-0.2</v>
      </c>
      <c r="G31" s="158" t="s">
        <v>437</v>
      </c>
      <c r="H31" s="158" t="s">
        <v>438</v>
      </c>
      <c r="I31" s="1"/>
    </row>
    <row r="32" spans="1:9" ht="15.75" customHeight="1">
      <c r="A32" s="158" t="s">
        <v>446</v>
      </c>
      <c r="B32" s="158" t="s">
        <v>143</v>
      </c>
      <c r="C32" s="158">
        <v>10</v>
      </c>
      <c r="D32" s="158">
        <v>0.76</v>
      </c>
      <c r="E32" s="158">
        <v>7.96</v>
      </c>
      <c r="F32" s="159">
        <v>-0.20399999999999999</v>
      </c>
      <c r="G32" s="158" t="s">
        <v>437</v>
      </c>
      <c r="H32" s="158" t="s">
        <v>438</v>
      </c>
      <c r="I32" s="1"/>
    </row>
    <row r="33" spans="1:9" ht="15.75" customHeight="1">
      <c r="A33" s="158" t="s">
        <v>252</v>
      </c>
      <c r="B33" s="158" t="s">
        <v>181</v>
      </c>
      <c r="C33" s="158">
        <v>11</v>
      </c>
      <c r="D33" s="158">
        <v>0.84</v>
      </c>
      <c r="E33" s="158">
        <v>8.8000000000000007</v>
      </c>
      <c r="F33" s="159">
        <v>-0.2</v>
      </c>
      <c r="G33" s="158" t="s">
        <v>437</v>
      </c>
      <c r="H33" s="158" t="s">
        <v>438</v>
      </c>
      <c r="I33" s="1"/>
    </row>
    <row r="34" spans="1:9" ht="15.75" customHeight="1">
      <c r="A34" s="158" t="s">
        <v>253</v>
      </c>
      <c r="B34" s="158" t="s">
        <v>181</v>
      </c>
      <c r="C34" s="158">
        <v>6050</v>
      </c>
      <c r="D34" s="158">
        <v>462.22</v>
      </c>
      <c r="E34" s="158">
        <v>4840</v>
      </c>
      <c r="F34" s="159">
        <v>-0.2</v>
      </c>
      <c r="G34" s="158" t="s">
        <v>437</v>
      </c>
      <c r="H34" s="158" t="s">
        <v>438</v>
      </c>
      <c r="I34" s="1"/>
    </row>
    <row r="35" spans="1:9" ht="15.75" customHeight="1">
      <c r="A35" s="158" t="s">
        <v>254</v>
      </c>
      <c r="B35" s="158" t="s">
        <v>170</v>
      </c>
      <c r="C35" s="158">
        <v>11</v>
      </c>
      <c r="D35" s="158">
        <v>0.84</v>
      </c>
      <c r="E35" s="158">
        <v>8.8000000000000007</v>
      </c>
      <c r="F35" s="159">
        <v>-0.2</v>
      </c>
      <c r="G35" s="158" t="s">
        <v>437</v>
      </c>
      <c r="H35" s="158" t="s">
        <v>438</v>
      </c>
      <c r="I35" s="1"/>
    </row>
    <row r="36" spans="1:9" ht="15.75" customHeight="1">
      <c r="A36" s="158" t="s">
        <v>255</v>
      </c>
      <c r="B36" s="158" t="s">
        <v>181</v>
      </c>
      <c r="C36" s="158">
        <v>488</v>
      </c>
      <c r="D36" s="158">
        <v>37.28</v>
      </c>
      <c r="E36" s="158">
        <v>390.37</v>
      </c>
      <c r="F36" s="159">
        <v>-0.2000614754098361</v>
      </c>
      <c r="G36" s="158" t="s">
        <v>437</v>
      </c>
      <c r="H36" s="158" t="s">
        <v>438</v>
      </c>
      <c r="I36" s="1"/>
    </row>
    <row r="37" spans="1:9" ht="15.75" customHeight="1">
      <c r="A37" s="158" t="s">
        <v>256</v>
      </c>
      <c r="B37" s="158" t="s">
        <v>181</v>
      </c>
      <c r="C37" s="158">
        <v>8</v>
      </c>
      <c r="D37" s="158">
        <v>0.61</v>
      </c>
      <c r="E37" s="158">
        <v>6.39</v>
      </c>
      <c r="F37" s="159">
        <v>-0.20125000000000001</v>
      </c>
      <c r="G37" s="158" t="s">
        <v>437</v>
      </c>
      <c r="H37" s="158" t="s">
        <v>438</v>
      </c>
      <c r="I37" s="1"/>
    </row>
    <row r="38" spans="1:9" ht="15.75" customHeight="1">
      <c r="A38" s="158" t="s">
        <v>257</v>
      </c>
      <c r="B38" s="158" t="s">
        <v>170</v>
      </c>
      <c r="C38" s="158">
        <v>9</v>
      </c>
      <c r="D38" s="158">
        <v>0.69</v>
      </c>
      <c r="E38" s="158">
        <v>7.23</v>
      </c>
      <c r="F38" s="159">
        <v>-0.19666666666666671</v>
      </c>
      <c r="G38" s="158" t="s">
        <v>437</v>
      </c>
      <c r="H38" s="158" t="s">
        <v>438</v>
      </c>
      <c r="I38" s="1"/>
    </row>
    <row r="39" spans="1:9" ht="15.75" customHeight="1">
      <c r="A39" s="158" t="s">
        <v>258</v>
      </c>
      <c r="B39" s="158" t="s">
        <v>170</v>
      </c>
      <c r="C39" s="158">
        <v>10</v>
      </c>
      <c r="D39" s="158">
        <v>0.76</v>
      </c>
      <c r="E39" s="158">
        <v>7.96</v>
      </c>
      <c r="F39" s="159">
        <v>-0.20399999999999999</v>
      </c>
      <c r="G39" s="158" t="s">
        <v>437</v>
      </c>
      <c r="H39" s="158" t="s">
        <v>438</v>
      </c>
      <c r="I39" s="1"/>
    </row>
    <row r="40" spans="1:9" ht="15.75" customHeight="1">
      <c r="A40" s="158" t="s">
        <v>259</v>
      </c>
      <c r="B40" s="158" t="s">
        <v>170</v>
      </c>
      <c r="C40" s="158">
        <v>11</v>
      </c>
      <c r="D40" s="158">
        <v>0.84</v>
      </c>
      <c r="E40" s="158">
        <v>8.8000000000000007</v>
      </c>
      <c r="F40" s="159">
        <v>-0.2</v>
      </c>
      <c r="G40" s="158" t="s">
        <v>437</v>
      </c>
      <c r="H40" s="158" t="s">
        <v>438</v>
      </c>
      <c r="I40" s="1"/>
    </row>
    <row r="41" spans="1:9" ht="15.75" customHeight="1">
      <c r="A41" s="158" t="s">
        <v>260</v>
      </c>
      <c r="B41" s="158" t="s">
        <v>181</v>
      </c>
      <c r="C41" s="158">
        <v>13</v>
      </c>
      <c r="D41" s="158">
        <v>0.99</v>
      </c>
      <c r="E41" s="158">
        <v>10.37</v>
      </c>
      <c r="F41" s="159">
        <v>-0.20230769230769241</v>
      </c>
      <c r="G41" s="158" t="s">
        <v>437</v>
      </c>
      <c r="H41" s="158" t="s">
        <v>438</v>
      </c>
      <c r="I41" s="1"/>
    </row>
    <row r="42" spans="1:9" ht="15.75" customHeight="1">
      <c r="A42" s="158" t="s">
        <v>261</v>
      </c>
      <c r="B42" s="158" t="s">
        <v>170</v>
      </c>
      <c r="C42" s="158">
        <v>5</v>
      </c>
      <c r="D42" s="158">
        <v>0.38</v>
      </c>
      <c r="E42" s="158">
        <v>3.98</v>
      </c>
      <c r="F42" s="159">
        <v>-0.20399999999999999</v>
      </c>
      <c r="G42" s="158" t="s">
        <v>437</v>
      </c>
      <c r="H42" s="158" t="s">
        <v>438</v>
      </c>
      <c r="I42" s="1"/>
    </row>
    <row r="43" spans="1:9" ht="15.75" customHeight="1">
      <c r="A43" s="158" t="s">
        <v>262</v>
      </c>
      <c r="B43" s="158" t="s">
        <v>170</v>
      </c>
      <c r="C43" s="158">
        <v>11</v>
      </c>
      <c r="D43" s="158">
        <v>0.84</v>
      </c>
      <c r="E43" s="158">
        <v>8.8000000000000007</v>
      </c>
      <c r="F43" s="159">
        <v>-0.2</v>
      </c>
      <c r="G43" s="158" t="s">
        <v>437</v>
      </c>
      <c r="H43" s="158" t="s">
        <v>438</v>
      </c>
      <c r="I43" s="1"/>
    </row>
    <row r="44" spans="1:9" ht="15.75" customHeight="1">
      <c r="A44" s="158" t="s">
        <v>263</v>
      </c>
      <c r="B44" s="158" t="s">
        <v>181</v>
      </c>
      <c r="C44" s="158">
        <v>5.88</v>
      </c>
      <c r="D44" s="158">
        <v>0.45</v>
      </c>
      <c r="E44" s="158">
        <v>4.71</v>
      </c>
      <c r="F44" s="159">
        <v>-0.19897959183673461</v>
      </c>
      <c r="G44" s="158" t="s">
        <v>437</v>
      </c>
      <c r="H44" s="158" t="s">
        <v>438</v>
      </c>
      <c r="I44" s="1"/>
    </row>
    <row r="45" spans="1:9" ht="15.75" customHeight="1">
      <c r="A45" s="158" t="s">
        <v>264</v>
      </c>
      <c r="B45" s="158" t="s">
        <v>170</v>
      </c>
      <c r="C45" s="158">
        <v>7.48</v>
      </c>
      <c r="D45" s="158">
        <v>0.56999999999999995</v>
      </c>
      <c r="E45" s="158">
        <v>5.97</v>
      </c>
      <c r="F45" s="159">
        <v>-0.2018716577540107</v>
      </c>
      <c r="G45" s="158" t="s">
        <v>437</v>
      </c>
      <c r="H45" s="158" t="s">
        <v>438</v>
      </c>
      <c r="I45" s="1"/>
    </row>
    <row r="46" spans="1:9" ht="15.75" customHeight="1">
      <c r="A46" s="158" t="s">
        <v>265</v>
      </c>
      <c r="B46" s="158" t="s">
        <v>170</v>
      </c>
      <c r="C46" s="158">
        <v>10.15</v>
      </c>
      <c r="D46" s="158">
        <v>0.78</v>
      </c>
      <c r="E46" s="158">
        <v>8.17</v>
      </c>
      <c r="F46" s="159">
        <v>-0.19507389162561581</v>
      </c>
      <c r="G46" s="158" t="s">
        <v>437</v>
      </c>
      <c r="H46" s="158" t="s">
        <v>438</v>
      </c>
      <c r="I46" s="1"/>
    </row>
    <row r="47" spans="1:9" ht="15.75" customHeight="1">
      <c r="A47" s="158" t="s">
        <v>266</v>
      </c>
      <c r="B47" s="158" t="s">
        <v>170</v>
      </c>
      <c r="C47" s="158">
        <v>11.75</v>
      </c>
      <c r="D47" s="158">
        <v>0.9</v>
      </c>
      <c r="E47" s="158">
        <v>9.42</v>
      </c>
      <c r="F47" s="159">
        <v>-0.19829787234042551</v>
      </c>
      <c r="G47" s="158" t="s">
        <v>437</v>
      </c>
      <c r="H47" s="158" t="s">
        <v>438</v>
      </c>
      <c r="I47" s="1"/>
    </row>
    <row r="48" spans="1:9" ht="15.75" customHeight="1">
      <c r="A48" s="158" t="s">
        <v>267</v>
      </c>
      <c r="B48" s="158" t="s">
        <v>170</v>
      </c>
      <c r="C48" s="158">
        <v>15.76</v>
      </c>
      <c r="D48" s="158">
        <v>1.2</v>
      </c>
      <c r="E48" s="158">
        <v>12.57</v>
      </c>
      <c r="F48" s="159">
        <v>-0.20241116751269031</v>
      </c>
      <c r="G48" s="158" t="s">
        <v>437</v>
      </c>
      <c r="H48" s="158" t="s">
        <v>438</v>
      </c>
      <c r="I48" s="1"/>
    </row>
    <row r="49" spans="1:9" ht="15.75" customHeight="1">
      <c r="A49" s="158" t="s">
        <v>268</v>
      </c>
      <c r="B49" s="158" t="s">
        <v>170</v>
      </c>
      <c r="C49" s="158">
        <v>21.62</v>
      </c>
      <c r="D49" s="158">
        <v>1.65</v>
      </c>
      <c r="E49" s="158">
        <v>17.28</v>
      </c>
      <c r="F49" s="159">
        <v>-0.20074005550416291</v>
      </c>
      <c r="G49" s="158" t="s">
        <v>437</v>
      </c>
      <c r="H49" s="158" t="s">
        <v>438</v>
      </c>
      <c r="I49" s="1"/>
    </row>
    <row r="50" spans="1:9" ht="15.75" customHeight="1">
      <c r="A50" s="158" t="s">
        <v>269</v>
      </c>
      <c r="B50" s="158" t="s">
        <v>181</v>
      </c>
      <c r="C50" s="158">
        <v>27</v>
      </c>
      <c r="D50" s="158">
        <v>2.06</v>
      </c>
      <c r="E50" s="158">
        <v>21.57</v>
      </c>
      <c r="F50" s="159">
        <v>-0.2011111111111111</v>
      </c>
      <c r="G50" s="158" t="s">
        <v>437</v>
      </c>
      <c r="H50" s="158" t="s">
        <v>438</v>
      </c>
      <c r="I50" s="1"/>
    </row>
    <row r="51" spans="1:9" ht="15.75" customHeight="1">
      <c r="A51" s="158" t="s">
        <v>270</v>
      </c>
      <c r="B51" s="158" t="s">
        <v>170</v>
      </c>
      <c r="C51" s="158">
        <v>6</v>
      </c>
      <c r="D51" s="158">
        <v>0.46</v>
      </c>
      <c r="E51" s="158">
        <v>4.82</v>
      </c>
      <c r="F51" s="159">
        <v>-0.19666666666666671</v>
      </c>
      <c r="G51" s="158" t="s">
        <v>437</v>
      </c>
      <c r="H51" s="158" t="s">
        <v>438</v>
      </c>
      <c r="I51" s="1"/>
    </row>
    <row r="52" spans="1:9" ht="15.75" customHeight="1">
      <c r="A52" s="158" t="s">
        <v>272</v>
      </c>
      <c r="B52" s="158" t="s">
        <v>181</v>
      </c>
      <c r="C52" s="158">
        <v>27</v>
      </c>
      <c r="D52" s="158">
        <v>2.06</v>
      </c>
      <c r="E52" s="158">
        <v>21.57</v>
      </c>
      <c r="F52" s="159">
        <v>-0.2011111111111111</v>
      </c>
      <c r="G52" s="158" t="s">
        <v>437</v>
      </c>
      <c r="H52" s="158" t="s">
        <v>438</v>
      </c>
      <c r="I52" s="1"/>
    </row>
    <row r="53" spans="1:9" ht="15.75" customHeight="1">
      <c r="A53" s="158" t="s">
        <v>273</v>
      </c>
      <c r="B53" s="158" t="s">
        <v>170</v>
      </c>
      <c r="C53" s="158">
        <v>45</v>
      </c>
      <c r="D53" s="158">
        <v>3.44</v>
      </c>
      <c r="E53" s="158">
        <v>36.020000000000003</v>
      </c>
      <c r="F53" s="159">
        <v>-0.19955555555555551</v>
      </c>
      <c r="G53" s="158" t="s">
        <v>437</v>
      </c>
      <c r="H53" s="158" t="s">
        <v>438</v>
      </c>
      <c r="I53" s="1"/>
    </row>
    <row r="54" spans="1:9" ht="15.75" customHeight="1">
      <c r="A54" s="158" t="s">
        <v>274</v>
      </c>
      <c r="B54" s="158" t="s">
        <v>170</v>
      </c>
      <c r="C54" s="158">
        <v>59</v>
      </c>
      <c r="D54" s="158">
        <v>4.51</v>
      </c>
      <c r="E54" s="158">
        <v>47.23</v>
      </c>
      <c r="F54" s="159">
        <v>-0.1994915254237288</v>
      </c>
      <c r="G54" s="158" t="s">
        <v>437</v>
      </c>
      <c r="H54" s="158" t="s">
        <v>438</v>
      </c>
      <c r="I54" s="1"/>
    </row>
    <row r="55" spans="1:9" ht="15.75" customHeight="1">
      <c r="A55" s="158" t="s">
        <v>275</v>
      </c>
      <c r="B55" s="158" t="s">
        <v>170</v>
      </c>
      <c r="C55" s="158">
        <v>70</v>
      </c>
      <c r="D55" s="158">
        <v>5.35</v>
      </c>
      <c r="E55" s="158">
        <v>56.02</v>
      </c>
      <c r="F55" s="159">
        <v>-0.19971428571428559</v>
      </c>
      <c r="G55" s="158" t="s">
        <v>437</v>
      </c>
      <c r="H55" s="158" t="s">
        <v>438</v>
      </c>
      <c r="I55" s="1"/>
    </row>
    <row r="56" spans="1:9" ht="15.75" customHeight="1">
      <c r="A56" s="158" t="s">
        <v>279</v>
      </c>
      <c r="B56" s="158" t="s">
        <v>181</v>
      </c>
      <c r="C56" s="158">
        <v>7</v>
      </c>
      <c r="D56" s="158">
        <v>0.53</v>
      </c>
      <c r="E56" s="158">
        <v>5.55</v>
      </c>
      <c r="F56" s="159">
        <v>-0.20714285714285721</v>
      </c>
      <c r="G56" s="158" t="s">
        <v>437</v>
      </c>
      <c r="H56" s="158" t="s">
        <v>438</v>
      </c>
      <c r="I56" s="1"/>
    </row>
    <row r="57" spans="1:9" ht="15.75" customHeight="1">
      <c r="A57" s="158" t="s">
        <v>280</v>
      </c>
      <c r="B57" s="158" t="s">
        <v>170</v>
      </c>
      <c r="C57" s="158">
        <v>12</v>
      </c>
      <c r="D57" s="158">
        <v>0.92</v>
      </c>
      <c r="E57" s="158">
        <v>9.6300000000000008</v>
      </c>
      <c r="F57" s="159">
        <v>-0.1974999999999999</v>
      </c>
      <c r="G57" s="158" t="s">
        <v>437</v>
      </c>
      <c r="H57" s="158" t="s">
        <v>438</v>
      </c>
      <c r="I57" s="1"/>
    </row>
    <row r="58" spans="1:9" ht="15.75" customHeight="1">
      <c r="A58" s="158" t="s">
        <v>281</v>
      </c>
      <c r="B58" s="158" t="s">
        <v>181</v>
      </c>
      <c r="C58" s="158">
        <v>1.5</v>
      </c>
      <c r="D58" s="158">
        <v>0.11</v>
      </c>
      <c r="E58" s="158">
        <v>1.1499999999999999</v>
      </c>
      <c r="F58" s="159">
        <v>-0.23333333333333339</v>
      </c>
      <c r="G58" s="158" t="s">
        <v>447</v>
      </c>
      <c r="H58" s="158" t="s">
        <v>438</v>
      </c>
      <c r="I58" s="1"/>
    </row>
    <row r="59" spans="1:9" ht="15.75" customHeight="1">
      <c r="A59" s="1"/>
      <c r="B59" s="1"/>
      <c r="C59" s="1"/>
      <c r="D59" s="1"/>
      <c r="E59" s="1"/>
      <c r="F59" s="1"/>
      <c r="G59" s="1"/>
      <c r="H59" s="1"/>
      <c r="I59" s="1"/>
    </row>
    <row r="60" spans="1:9" ht="15.75" customHeight="1"/>
    <row r="61" spans="1:9" ht="15.75" customHeight="1"/>
    <row r="62" spans="1:9" ht="15.75" customHeight="1"/>
    <row r="63" spans="1:9" ht="15.75" customHeight="1"/>
    <row r="64" spans="1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H58" xr:uid="{00000000-0009-0000-0000-000007000000}"/>
  <pageMargins left="0.75" right="0.75" top="1" bottom="1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КП</vt:lpstr>
      <vt:lpstr>Прайс-лист</vt:lpstr>
      <vt:lpstr>Источники_цен</vt:lpstr>
      <vt:lpstr>Контроль_CNY</vt:lpstr>
      <vt:lpstr>Рынок_Китая</vt:lpstr>
      <vt:lpstr>Сценарии</vt:lpstr>
      <vt:lpstr>Источники_web</vt:lpstr>
      <vt:lpstr>Китай_vs_Россия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2026-04-24T04:16:00Z</dcterms:created>
  <dcterms:modified xsi:type="dcterms:W3CDTF">2026-06-10T18:13:06Z</dcterms:modified>
</cp:coreProperties>
</file>